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tvassli_k\Desktop\"/>
    </mc:Choice>
  </mc:AlternateContent>
  <xr:revisionPtr revIDLastSave="0" documentId="8_{5897E181-2564-4DEE-BCEC-9533C501EABE}" xr6:coauthVersionLast="47" xr6:coauthVersionMax="47" xr10:uidLastSave="{00000000-0000-0000-0000-000000000000}"/>
  <bookViews>
    <workbookView xWindow="1470" yWindow="1470" windowWidth="43200" windowHeight="12735" xr2:uid="{8200EE6F-6CEC-5449-90F6-6925BACC18DA}"/>
  </bookViews>
  <sheets>
    <sheet name="Standard krav Del 1 " sheetId="2" r:id="rId1"/>
    <sheet name="Differensierte krav Del 1" sheetId="3" r:id="rId2"/>
    <sheet name="Utr.leder diff. krav Del 1" sheetId="4" r:id="rId3"/>
    <sheet name="Evalueringsskjema Del 2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18" i="1" s="1"/>
  <c r="B18" i="1" s="1"/>
  <c r="B15" i="4"/>
  <c r="L14" i="4"/>
  <c r="K14" i="4"/>
  <c r="I14" i="4"/>
  <c r="J14" i="4" s="1"/>
  <c r="D15" i="4" s="1"/>
  <c r="H14" i="4"/>
  <c r="G14" i="4"/>
  <c r="F10" i="4"/>
  <c r="E10" i="4"/>
  <c r="D10" i="4"/>
  <c r="B10" i="4"/>
  <c r="M2" i="4" s="1"/>
  <c r="C7" i="4"/>
  <c r="C3" i="4"/>
  <c r="J2" i="4"/>
  <c r="C5" i="4" s="1"/>
  <c r="B15" i="3"/>
  <c r="L14" i="3"/>
  <c r="K14" i="3"/>
  <c r="I14" i="3"/>
  <c r="J14" i="3" s="1"/>
  <c r="D15" i="3" s="1"/>
  <c r="H14" i="3"/>
  <c r="G14" i="3"/>
  <c r="F10" i="3"/>
  <c r="E10" i="3"/>
  <c r="D10" i="3"/>
  <c r="B10" i="3"/>
  <c r="M2" i="3" s="1"/>
  <c r="E7" i="3"/>
  <c r="C7" i="3"/>
  <c r="J2" i="3"/>
  <c r="C3" i="3" s="1"/>
  <c r="L14" i="2"/>
  <c r="K14" i="2"/>
  <c r="I14" i="2"/>
  <c r="J14" i="2" s="1"/>
  <c r="H14" i="2"/>
  <c r="G14" i="2"/>
  <c r="F10" i="2"/>
  <c r="D10" i="2"/>
  <c r="B10" i="2"/>
  <c r="M2" i="2" s="1"/>
  <c r="E7" i="2"/>
  <c r="E10" i="2" s="1"/>
  <c r="C7" i="2"/>
  <c r="J2" i="2"/>
  <c r="C5" i="2" s="1"/>
  <c r="C4" i="3" l="1"/>
  <c r="C5" i="3"/>
  <c r="C6" i="3"/>
  <c r="C4" i="4"/>
  <c r="C10" i="4" s="1"/>
  <c r="C6" i="2"/>
  <c r="C6" i="4"/>
  <c r="C3" i="2"/>
  <c r="C4" i="2"/>
  <c r="C10" i="3" l="1"/>
  <c r="C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o4n</author>
    <author>Olav Noteng</author>
    <author>TBRT24-13</author>
  </authors>
  <commentList>
    <comment ref="J1" authorId="0" shapeId="0" xr:uid="{F19EA99C-0CB5-974F-B7A2-E6993077B33E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Belastningsmålet reduseres med 1 % pr år over 45.</t>
        </r>
      </text>
    </comment>
    <comment ref="K1" authorId="0" shapeId="0" xr:uid="{889BD5EE-4EF8-9F42-88E7-849C0C29C9CB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Belastningen i kg øker/minker i forhold til din kroppsvekt</t>
        </r>
      </text>
    </comment>
    <comment ref="L1" authorId="1" shapeId="0" xr:uid="{22E52201-C88B-9741-8B18-FC8A9CDAFAC3}">
      <text>
        <r>
          <rPr>
            <b/>
            <sz val="9"/>
            <color indexed="81"/>
            <rFont val="Tahoma"/>
            <family val="2"/>
          </rPr>
          <t>Olav Noteng:</t>
        </r>
        <r>
          <rPr>
            <sz val="9"/>
            <color indexed="81"/>
            <rFont val="Tahoma"/>
            <family val="2"/>
          </rPr>
          <t xml:space="preserve">
Ikke vesentlig opplysning</t>
        </r>
      </text>
    </comment>
    <comment ref="M1" authorId="0" shapeId="0" xr:uid="{20338874-3874-C642-BC22-FFD37C027639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Angir gjennomsnittlig faktor for gjeldende stillingsfunksjon. </t>
        </r>
      </text>
    </comment>
    <comment ref="C2" authorId="2" shapeId="0" xr:uid="{8CBFFD1D-8707-0942-A691-A506AF9561CF}">
      <text>
        <r>
          <rPr>
            <b/>
            <sz val="9"/>
            <color indexed="81"/>
            <rFont val="Tahoma"/>
            <family val="2"/>
          </rPr>
          <t>TBRT24-13:</t>
        </r>
        <r>
          <rPr>
            <sz val="9"/>
            <color indexed="81"/>
            <rFont val="Tahoma"/>
            <family val="2"/>
          </rPr>
          <t xml:space="preserve">
Belastningskrav i kg, avrundes til nærmeste hele vekt.</t>
        </r>
      </text>
    </comment>
    <comment ref="D2" authorId="2" shapeId="0" xr:uid="{79749035-8BF8-1A41-B734-2543DCFF7BD6}">
      <text>
        <r>
          <rPr>
            <b/>
            <sz val="9"/>
            <color indexed="81"/>
            <rFont val="Tahoma"/>
            <family val="2"/>
          </rPr>
          <t>TBRT24-13:</t>
        </r>
        <r>
          <rPr>
            <sz val="9"/>
            <color indexed="81"/>
            <rFont val="Tahoma"/>
            <family val="2"/>
          </rPr>
          <t xml:space="preserve">
Målkrav for antall repetisjoner</t>
        </r>
      </text>
    </comment>
    <comment ref="E2" authorId="2" shapeId="0" xr:uid="{1A3F073F-BFA2-0840-B588-48A98F1D2EB0}">
      <text>
        <r>
          <rPr>
            <b/>
            <sz val="9"/>
            <color indexed="81"/>
            <rFont val="Tahoma"/>
            <family val="2"/>
          </rPr>
          <t>TBRT24-13:</t>
        </r>
        <r>
          <rPr>
            <sz val="9"/>
            <color indexed="81"/>
            <rFont val="Tahoma"/>
            <family val="2"/>
          </rPr>
          <t xml:space="preserve">
Din vektbelastning på aktuelle testøvelse</t>
        </r>
      </text>
    </comment>
    <comment ref="F2" authorId="2" shapeId="0" xr:uid="{6F05A693-4A3E-A147-B8F0-4D2322FBC174}">
      <text>
        <r>
          <rPr>
            <b/>
            <sz val="9"/>
            <color indexed="81"/>
            <rFont val="Tahoma"/>
            <family val="2"/>
          </rPr>
          <t>TBRT24-13:</t>
        </r>
        <r>
          <rPr>
            <sz val="9"/>
            <color indexed="81"/>
            <rFont val="Tahoma"/>
            <family val="2"/>
          </rPr>
          <t xml:space="preserve">
Antall oppnådde repetisjoner på aktuelle testøvelse</t>
        </r>
      </text>
    </comment>
    <comment ref="O2" authorId="0" shapeId="0" xr:uid="{AAC38EB9-AE7B-EB46-9038-A7964BD207C5}">
      <text>
        <r>
          <rPr>
            <b/>
            <sz val="8"/>
            <color rgb="FF000000"/>
            <rFont val="Tahoma"/>
            <family val="2"/>
          </rPr>
          <t>o4n: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Valgt alder hvor korreksjon slår inn. </t>
        </r>
      </text>
    </comment>
    <comment ref="A3" authorId="1" shapeId="0" xr:uid="{A104DD4B-7196-7045-8972-F684550A35D4}">
      <text>
        <r>
          <rPr>
            <b/>
            <sz val="9"/>
            <color rgb="FF000000"/>
            <rFont val="Tahoma"/>
            <family val="2"/>
          </rPr>
          <t>Olav Noteng: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Utføres med 90 grader i kneleddet. </t>
        </r>
      </text>
    </comment>
    <comment ref="A5" authorId="1" shapeId="0" xr:uid="{8F629DB0-A791-F04C-8B08-6E5B076BE73A}">
      <text>
        <r>
          <rPr>
            <b/>
            <sz val="9"/>
            <color rgb="FF000000"/>
            <rFont val="Tahoma"/>
            <family val="2"/>
          </rPr>
          <t>Olav Noteng: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Benkpress med manualer kan benyttes som alternativ testøvelse. Kontakt administrator for justering av øvelse. Oppgitt vekt deles på to manualer! Faktor 0,8</t>
        </r>
      </text>
    </comment>
    <comment ref="A6" authorId="1" shapeId="0" xr:uid="{9838B962-8B90-F54A-9C8E-0C3C5DCA50BB}">
      <text>
        <r>
          <rPr>
            <b/>
            <sz val="9"/>
            <color rgb="FF000000"/>
            <rFont val="Tahoma"/>
            <family val="2"/>
          </rPr>
          <t>Olav Noteng: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Utføres stående med rettstang</t>
        </r>
      </text>
    </comment>
    <comment ref="A7" authorId="1" shapeId="0" xr:uid="{2285F774-2802-5742-AC72-DC1325E06627}">
      <text>
        <r>
          <rPr>
            <b/>
            <sz val="9"/>
            <color rgb="FF000000"/>
            <rFont val="Tahoma"/>
            <family val="2"/>
          </rPr>
          <t>Olav Noteng: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Overgrep, hake opp til grepshøyde.</t>
        </r>
      </text>
    </comment>
    <comment ref="E7" authorId="1" shapeId="0" xr:uid="{EBDD09F4-C2CC-EF4E-98D5-0240970713CD}">
      <text>
        <r>
          <rPr>
            <b/>
            <sz val="9"/>
            <color indexed="81"/>
            <rFont val="Tahoma"/>
            <family val="2"/>
          </rPr>
          <t>Olav Noteng:</t>
        </r>
        <r>
          <rPr>
            <sz val="9"/>
            <color indexed="81"/>
            <rFont val="Tahoma"/>
            <family val="2"/>
          </rPr>
          <t xml:space="preserve">
Lik kroppsvekt</t>
        </r>
      </text>
    </comment>
    <comment ref="C10" authorId="0" shapeId="0" xr:uid="{A8C7D614-2891-A94B-A322-9853B760F59D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Gjennomsnittlig belastningskrav</t>
        </r>
      </text>
    </comment>
    <comment ref="D10" authorId="0" shapeId="0" xr:uid="{22E2A498-E5AB-7846-BA37-945006A41539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Gjennomsnittlig repetisjonskrav</t>
        </r>
      </text>
    </comment>
    <comment ref="E10" authorId="0" shapeId="0" xr:uid="{C049AF6B-DDE9-B143-B117-B744081D6DE2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Sammenlignes med belastningskrav i kollonne C10</t>
        </r>
      </text>
    </comment>
    <comment ref="F10" authorId="0" shapeId="0" xr:uid="{036BA3DA-5D66-F84F-B066-F6F4F41813CA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Sammenlignes med gjennomsnittlig krav for antall repetisjoner i kollonne D10</t>
        </r>
      </text>
    </comment>
    <comment ref="J13" authorId="0" shapeId="0" xr:uid="{7F9E144E-52AE-4A4D-A1D5-C20E37994347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Belastningsmålet reduseres med 1 % pr år over 35 </t>
        </r>
      </text>
    </comment>
    <comment ref="M13" authorId="0" shapeId="0" xr:uid="{89D3D48F-9433-6D49-A8EC-46CEE22522CC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Angir gjennomsnittlig faktor for gjeldende stillingsfunksjon. 
</t>
        </r>
      </text>
    </comment>
    <comment ref="C15" authorId="1" shapeId="0" xr:uid="{BCCE9BF2-B8DC-8C44-A98F-83BDFB9230C0}">
      <text>
        <r>
          <rPr>
            <b/>
            <sz val="9"/>
            <color indexed="81"/>
            <rFont val="Tahoma"/>
            <family val="2"/>
          </rPr>
          <t>Olav Noteng:</t>
        </r>
        <r>
          <rPr>
            <sz val="9"/>
            <color indexed="81"/>
            <rFont val="Tahoma"/>
            <family val="2"/>
          </rPr>
          <t xml:space="preserve">
Basiskrav for beregning i formel</t>
        </r>
      </text>
    </comment>
    <comment ref="D15" authorId="1" shapeId="0" xr:uid="{3D5890EE-3DFC-7B49-B5AA-9E3B6B6CF10A}">
      <text>
        <r>
          <rPr>
            <b/>
            <sz val="9"/>
            <color rgb="FF000000"/>
            <rFont val="Tahoma"/>
            <family val="2"/>
          </rPr>
          <t>Olav Noteng: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Tidskrav i min og sek. For 2000 meter.</t>
        </r>
      </text>
    </comment>
    <comment ref="A16" authorId="1" shapeId="0" xr:uid="{E23673DD-9F44-C740-AD01-8C90A3365DE6}">
      <text>
        <r>
          <rPr>
            <b/>
            <sz val="9"/>
            <color rgb="FF000000"/>
            <rFont val="Tahoma"/>
            <family val="2"/>
          </rPr>
          <t>Olav Noteng: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Testpersonen skal gå på tredemøllen i romtemperatur (16-24 </t>
        </r>
        <r>
          <rPr>
            <sz val="9"/>
            <color rgb="FF000000"/>
            <rFont val="Tahoma"/>
            <family val="2"/>
          </rPr>
          <t>°</t>
        </r>
        <r>
          <rPr>
            <sz val="9"/>
            <color rgb="FF000000"/>
            <rFont val="Tahoma"/>
            <family val="2"/>
          </rPr>
          <t xml:space="preserve">C), uten å holde
</t>
        </r>
        <r>
          <rPr>
            <sz val="9"/>
            <color rgb="FF000000"/>
            <rFont val="Tahoma"/>
            <family val="2"/>
          </rPr>
          <t xml:space="preserve">seg i rekkverket, og båndet skal ha konstant hastighet på 5,6 km/t (10,4 min/km).
</t>
        </r>
        <r>
          <rPr>
            <sz val="9"/>
            <color rgb="FF000000"/>
            <rFont val="Tahoma"/>
            <family val="2"/>
          </rPr>
          <t xml:space="preserve">Testen tar åtte minutter.
</t>
        </r>
        <r>
          <rPr>
            <sz val="9"/>
            <color rgb="FF000000"/>
            <rFont val="Tahoma"/>
            <family val="2"/>
          </rPr>
          <t xml:space="preserve">Fra 0 til 1 minutter skal båndet ha en vinkel på 2,5 grader fra vater
</t>
        </r>
        <r>
          <rPr>
            <sz val="9"/>
            <color rgb="FF000000"/>
            <rFont val="Tahoma"/>
            <family val="2"/>
          </rPr>
          <t xml:space="preserve">(ca. 4 % stigning)
</t>
        </r>
        <r>
          <rPr>
            <sz val="9"/>
            <color rgb="FF000000"/>
            <rFont val="Tahoma"/>
            <family val="2"/>
          </rPr>
          <t xml:space="preserve">Fra 1 til 2 minutter skal båndet ha en vinkel på 4,0 grader fra vater
</t>
        </r>
        <r>
          <rPr>
            <sz val="9"/>
            <color rgb="FF000000"/>
            <rFont val="Tahoma"/>
            <family val="2"/>
          </rPr>
          <t xml:space="preserve">(ca. 7 % stigning)
</t>
        </r>
        <r>
          <rPr>
            <sz val="9"/>
            <color rgb="FF000000"/>
            <rFont val="Tahoma"/>
            <family val="2"/>
          </rPr>
          <t xml:space="preserve">Fra 2 til 8 minutter skal båndet ha en vinkel på 7,0 grader fra vater
</t>
        </r>
        <r>
          <rPr>
            <sz val="9"/>
            <color rgb="FF000000"/>
            <rFont val="Tahoma"/>
            <family val="2"/>
          </rPr>
          <t xml:space="preserve">(ca. 12 % stigning)
</t>
        </r>
        <r>
          <rPr>
            <sz val="9"/>
            <color rgb="FF000000"/>
            <rFont val="Tahoma"/>
            <family val="2"/>
          </rPr>
          <t>Testpersonene må klare å gå på båndet i alle de åtte minuttene for å passere testen.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o4n</author>
    <author>Olav Noteng</author>
    <author>TBRT24-13</author>
  </authors>
  <commentList>
    <comment ref="J1" authorId="0" shapeId="0" xr:uid="{3F1F5AF3-5D1C-F54A-96F9-2596E28AA435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Belastningsmålet reduseres med 1 % pr år over 35.</t>
        </r>
      </text>
    </comment>
    <comment ref="K1" authorId="0" shapeId="0" xr:uid="{22F0880F-FD30-1D49-9F87-47C9A2C9FE3E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Belastningen i kg øker/minker i forhold til din kroppsvekt</t>
        </r>
      </text>
    </comment>
    <comment ref="L1" authorId="1" shapeId="0" xr:uid="{64536AD8-7E77-5A4E-B374-82528E4F822B}">
      <text>
        <r>
          <rPr>
            <b/>
            <sz val="9"/>
            <color indexed="81"/>
            <rFont val="Tahoma"/>
            <family val="2"/>
          </rPr>
          <t>Olav Noteng:</t>
        </r>
        <r>
          <rPr>
            <sz val="9"/>
            <color indexed="81"/>
            <rFont val="Tahoma"/>
            <family val="2"/>
          </rPr>
          <t xml:space="preserve">
Ikke vesentlig opplysning</t>
        </r>
      </text>
    </comment>
    <comment ref="M1" authorId="0" shapeId="0" xr:uid="{C793C67E-6C9D-174F-8CD0-4AA9A428460B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Angir gjennomsnittlig faktor for gjeldende stillingsfunksjon. </t>
        </r>
      </text>
    </comment>
    <comment ref="C2" authorId="2" shapeId="0" xr:uid="{1F65E895-1D76-6347-8E46-FEFDA6E4DABC}">
      <text>
        <r>
          <rPr>
            <b/>
            <sz val="9"/>
            <color indexed="81"/>
            <rFont val="Tahoma"/>
            <family val="2"/>
          </rPr>
          <t>TBRT24-13:</t>
        </r>
        <r>
          <rPr>
            <sz val="9"/>
            <color indexed="81"/>
            <rFont val="Tahoma"/>
            <family val="2"/>
          </rPr>
          <t xml:space="preserve">
Belastningskrav i kg, avrundes til nærmeste hele vekt.</t>
        </r>
      </text>
    </comment>
    <comment ref="D2" authorId="2" shapeId="0" xr:uid="{0040AA7C-AB33-B04C-AD88-ACD8DDCD1C92}">
      <text>
        <r>
          <rPr>
            <b/>
            <sz val="9"/>
            <color indexed="81"/>
            <rFont val="Tahoma"/>
            <family val="2"/>
          </rPr>
          <t>TBRT24-13:</t>
        </r>
        <r>
          <rPr>
            <sz val="9"/>
            <color indexed="81"/>
            <rFont val="Tahoma"/>
            <family val="2"/>
          </rPr>
          <t xml:space="preserve">
Målkrav for antall repetisjoner</t>
        </r>
      </text>
    </comment>
    <comment ref="E2" authorId="2" shapeId="0" xr:uid="{27EB926D-E382-8A43-A0DF-D1763B0525C2}">
      <text>
        <r>
          <rPr>
            <b/>
            <sz val="9"/>
            <color rgb="FF000000"/>
            <rFont val="Tahoma"/>
            <family val="2"/>
          </rPr>
          <t>TBRT24-13: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Din vektbelastning på aktuelle testøvelse</t>
        </r>
      </text>
    </comment>
    <comment ref="F2" authorId="2" shapeId="0" xr:uid="{0D45619A-E8CF-404D-BD1E-43D83EF3A186}">
      <text>
        <r>
          <rPr>
            <b/>
            <sz val="9"/>
            <color indexed="81"/>
            <rFont val="Tahoma"/>
            <family val="2"/>
          </rPr>
          <t>TBRT24-13:</t>
        </r>
        <r>
          <rPr>
            <sz val="9"/>
            <color indexed="81"/>
            <rFont val="Tahoma"/>
            <family val="2"/>
          </rPr>
          <t xml:space="preserve">
Antall oppnådde repetisjoner på aktuelle testøvelse</t>
        </r>
      </text>
    </comment>
    <comment ref="O2" authorId="0" shapeId="0" xr:uid="{4992C776-827F-EE43-B0C5-E04BAC117CA4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Valgt alder hvor korreksjon slår inn. </t>
        </r>
      </text>
    </comment>
    <comment ref="A3" authorId="1" shapeId="0" xr:uid="{EC8CFD2D-3EB0-D84C-9CE4-8643E960645C}">
      <text>
        <r>
          <rPr>
            <b/>
            <sz val="9"/>
            <color rgb="FF000000"/>
            <rFont val="Tahoma"/>
            <family val="2"/>
          </rPr>
          <t>Olav Noteng: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Utføres med 90 grader i kneleddet. </t>
        </r>
      </text>
    </comment>
    <comment ref="A5" authorId="1" shapeId="0" xr:uid="{50DF9559-E510-CE45-9466-763D58AC0F1F}">
      <text>
        <r>
          <rPr>
            <b/>
            <sz val="9"/>
            <color indexed="81"/>
            <rFont val="Tahoma"/>
            <family val="2"/>
          </rPr>
          <t>Olav Noteng:</t>
        </r>
        <r>
          <rPr>
            <sz val="9"/>
            <color indexed="81"/>
            <rFont val="Tahoma"/>
            <family val="2"/>
          </rPr>
          <t xml:space="preserve">
Benkpress med manualer kan benyttes som alternativ testøvelse. Kontakt administrator for justering av øvelse. Oppgitt vekt deles på to manualer! Faktor 0,8</t>
        </r>
      </text>
    </comment>
    <comment ref="A6" authorId="1" shapeId="0" xr:uid="{9C0BABD2-97A9-E044-B7FC-DE5E017CDC4E}">
      <text>
        <r>
          <rPr>
            <b/>
            <sz val="9"/>
            <color indexed="81"/>
            <rFont val="Tahoma"/>
            <family val="2"/>
          </rPr>
          <t>Olav Noteng:</t>
        </r>
        <r>
          <rPr>
            <sz val="9"/>
            <color indexed="81"/>
            <rFont val="Tahoma"/>
            <family val="2"/>
          </rPr>
          <t xml:space="preserve">
Utføres stående med rettstang </t>
        </r>
      </text>
    </comment>
    <comment ref="A7" authorId="1" shapeId="0" xr:uid="{7454D50C-72EC-A747-91C7-BD9E3E8F1E39}">
      <text>
        <r>
          <rPr>
            <b/>
            <sz val="9"/>
            <color indexed="81"/>
            <rFont val="Tahoma"/>
            <family val="2"/>
          </rPr>
          <t>Olav Noteng:</t>
        </r>
        <r>
          <rPr>
            <sz val="9"/>
            <color indexed="81"/>
            <rFont val="Tahoma"/>
            <family val="2"/>
          </rPr>
          <t xml:space="preserve">
Overgrep, hake opp til grepshøyde.</t>
        </r>
      </text>
    </comment>
    <comment ref="E7" authorId="1" shapeId="0" xr:uid="{DE0815F1-AF7E-D046-8F45-62F1E2E24199}">
      <text>
        <r>
          <rPr>
            <b/>
            <sz val="9"/>
            <color indexed="81"/>
            <rFont val="Tahoma"/>
            <family val="2"/>
          </rPr>
          <t>Olav Noteng:</t>
        </r>
        <r>
          <rPr>
            <sz val="9"/>
            <color indexed="81"/>
            <rFont val="Tahoma"/>
            <family val="2"/>
          </rPr>
          <t xml:space="preserve">
Lik kroppsvekt</t>
        </r>
      </text>
    </comment>
    <comment ref="C10" authorId="0" shapeId="0" xr:uid="{E3FA49A0-B802-4948-A6CD-CD3B793DB00C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Gjennomsnittlig belastningskrav</t>
        </r>
      </text>
    </comment>
    <comment ref="D10" authorId="0" shapeId="0" xr:uid="{47FC56BF-3064-8E43-9C83-F3E03C9C8C13}">
      <text>
        <r>
          <rPr>
            <b/>
            <sz val="8"/>
            <color rgb="FF000000"/>
            <rFont val="Tahoma"/>
            <family val="2"/>
          </rPr>
          <t>o4n: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Gjennomsnittlig repetisjonskrav</t>
        </r>
      </text>
    </comment>
    <comment ref="E10" authorId="0" shapeId="0" xr:uid="{C66DDD7C-F1DC-7346-9D25-285E0E603510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Sammenlignes med belastningskrav i kollonne C10</t>
        </r>
      </text>
    </comment>
    <comment ref="F10" authorId="0" shapeId="0" xr:uid="{52ABE5D5-C609-424F-9639-C3E65C6F8BA2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Sammenlignes med gjennomsnittlig krav for antall repetisjoner i kollonne D10</t>
        </r>
      </text>
    </comment>
    <comment ref="J13" authorId="0" shapeId="0" xr:uid="{523D315D-EB72-AB42-A400-9F69DA7B63D9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Belastningsmålet reduseres med 1 % pr år over 35 </t>
        </r>
      </text>
    </comment>
    <comment ref="M13" authorId="0" shapeId="0" xr:uid="{92E35D44-3781-134C-82ED-3E03A2CA450B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Angir gjennomsnittlig faktor for gjeldende stillingsfunksjon. 
</t>
        </r>
      </text>
    </comment>
    <comment ref="C15" authorId="1" shapeId="0" xr:uid="{957784D6-E4F4-7B43-9042-FD85A7F82D71}">
      <text>
        <r>
          <rPr>
            <b/>
            <sz val="9"/>
            <color indexed="81"/>
            <rFont val="Tahoma"/>
            <family val="2"/>
          </rPr>
          <t>Olav Noteng:</t>
        </r>
        <r>
          <rPr>
            <sz val="9"/>
            <color indexed="81"/>
            <rFont val="Tahoma"/>
            <family val="2"/>
          </rPr>
          <t xml:space="preserve">
Basiskrav for beregning i formel</t>
        </r>
      </text>
    </comment>
    <comment ref="D15" authorId="1" shapeId="0" xr:uid="{6D39B2E8-269B-9C4A-AF29-F5B65E45CC13}">
      <text>
        <r>
          <rPr>
            <b/>
            <sz val="9"/>
            <color rgb="FF000000"/>
            <rFont val="Tahoma"/>
            <family val="2"/>
          </rPr>
          <t>Olav Noteng: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Tidskrav i min og sek. For 2000 meter.</t>
        </r>
      </text>
    </comment>
    <comment ref="A16" authorId="1" shapeId="0" xr:uid="{DD9B6797-88FB-A44F-AEF4-B7F7EC4B0FA1}">
      <text>
        <r>
          <rPr>
            <b/>
            <sz val="9"/>
            <color indexed="81"/>
            <rFont val="Tahoma"/>
            <family val="2"/>
          </rPr>
          <t>Olav Noteng:</t>
        </r>
        <r>
          <rPr>
            <sz val="9"/>
            <color indexed="81"/>
            <rFont val="Tahoma"/>
            <family val="2"/>
          </rPr>
          <t xml:space="preserve">
Testpersonen skal gå på tredemøllen i romtemperatur (16-24 °C), uten å holde
seg i rekkverket, og båndet skal ha konstant hastighet på 5,6 km/t (10,4 min/km).
Testen tar åtte minutter.
Fra 0 til 1 minutter skal båndet ha en vinkel på 2,5 grader fra vater
(ca. 4 % stigning)
Fra 1 til 2 minutter skal båndet ha en vinkel på 4,0 grader fra vater
(ca. 7 % stigning)
Fra 2 til 8 minutter skal båndet ha en vinkel på 7,0 grader fra vater
(ca. 12 % stigning)
Testpersonene må klare å gå på båndet i alle de åtte minuttene for å passere testen.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o4n</author>
    <author>Olav Noteng</author>
    <author>TBRT24-13</author>
  </authors>
  <commentList>
    <comment ref="J1" authorId="0" shapeId="0" xr:uid="{37AAD101-9B92-F844-A1F5-44BD26B9317E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Belastningsmålet reduseres med 1 % pr år over 45</t>
        </r>
      </text>
    </comment>
    <comment ref="K1" authorId="0" shapeId="0" xr:uid="{C9F86F9C-89E8-7542-8EA7-C44B870FC4EE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Belastningen i kg øker/minker i forhold til din kroppsvekt</t>
        </r>
      </text>
    </comment>
    <comment ref="L1" authorId="1" shapeId="0" xr:uid="{DE1A9845-25DA-7049-B818-14DFBE323B71}">
      <text>
        <r>
          <rPr>
            <b/>
            <sz val="9"/>
            <color indexed="81"/>
            <rFont val="Tahoma"/>
            <family val="2"/>
          </rPr>
          <t>Olav Noteng:</t>
        </r>
        <r>
          <rPr>
            <sz val="9"/>
            <color indexed="81"/>
            <rFont val="Tahoma"/>
            <family val="2"/>
          </rPr>
          <t xml:space="preserve">
Ikke vesentlig opplysning</t>
        </r>
      </text>
    </comment>
    <comment ref="M1" authorId="0" shapeId="0" xr:uid="{94D05298-24F1-804D-B53E-E5FEAF31070D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Angir gjennomsnittlig faktor for gjeldende stillingsfunksjon. </t>
        </r>
      </text>
    </comment>
    <comment ref="C2" authorId="2" shapeId="0" xr:uid="{2D826DD1-DC52-9E45-8240-2FA1169B8B2B}">
      <text>
        <r>
          <rPr>
            <b/>
            <sz val="9"/>
            <color indexed="81"/>
            <rFont val="Tahoma"/>
            <family val="2"/>
          </rPr>
          <t>TBRT24-13:</t>
        </r>
        <r>
          <rPr>
            <sz val="9"/>
            <color indexed="81"/>
            <rFont val="Tahoma"/>
            <family val="2"/>
          </rPr>
          <t xml:space="preserve">
Belastningskrav i kg, avrundes til nærmeste hele vekt.</t>
        </r>
      </text>
    </comment>
    <comment ref="D2" authorId="2" shapeId="0" xr:uid="{C0CDE9CF-6FFA-EF49-8A3A-AFA490449E69}">
      <text>
        <r>
          <rPr>
            <b/>
            <sz val="9"/>
            <color indexed="81"/>
            <rFont val="Tahoma"/>
            <family val="2"/>
          </rPr>
          <t>TBRT24-13:</t>
        </r>
        <r>
          <rPr>
            <sz val="9"/>
            <color indexed="81"/>
            <rFont val="Tahoma"/>
            <family val="2"/>
          </rPr>
          <t xml:space="preserve">
Målkrav for antall repetisjoner</t>
        </r>
      </text>
    </comment>
    <comment ref="E2" authorId="2" shapeId="0" xr:uid="{E984B3DF-7A87-2B4C-B72A-D54ED51E9937}">
      <text>
        <r>
          <rPr>
            <b/>
            <sz val="9"/>
            <color indexed="81"/>
            <rFont val="Tahoma"/>
            <family val="2"/>
          </rPr>
          <t>TBRT24-13:</t>
        </r>
        <r>
          <rPr>
            <sz val="9"/>
            <color indexed="81"/>
            <rFont val="Tahoma"/>
            <family val="2"/>
          </rPr>
          <t xml:space="preserve">
Din vektbelastning på aktuelle testøvelse</t>
        </r>
      </text>
    </comment>
    <comment ref="F2" authorId="2" shapeId="0" xr:uid="{DEEFCD26-6245-6D46-89BD-69A68D7735B4}">
      <text>
        <r>
          <rPr>
            <b/>
            <sz val="9"/>
            <color indexed="81"/>
            <rFont val="Tahoma"/>
            <family val="2"/>
          </rPr>
          <t>TBRT24-13:</t>
        </r>
        <r>
          <rPr>
            <sz val="9"/>
            <color indexed="81"/>
            <rFont val="Tahoma"/>
            <family val="2"/>
          </rPr>
          <t xml:space="preserve">
Antall oppnådde repetisjoner på aktuelle testøvelse</t>
        </r>
      </text>
    </comment>
    <comment ref="O2" authorId="0" shapeId="0" xr:uid="{6783473A-4CFB-194B-9CC0-D8E8B7559C1A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Valgt alder hvor korreksjon slår inn. </t>
        </r>
      </text>
    </comment>
    <comment ref="A3" authorId="1" shapeId="0" xr:uid="{B1229E5A-94A7-7A48-AEC9-E42A8003DF08}">
      <text>
        <r>
          <rPr>
            <b/>
            <sz val="9"/>
            <color indexed="81"/>
            <rFont val="Tahoma"/>
            <family val="2"/>
          </rPr>
          <t>Olav Noteng:</t>
        </r>
        <r>
          <rPr>
            <sz val="9"/>
            <color indexed="81"/>
            <rFont val="Tahoma"/>
            <family val="2"/>
          </rPr>
          <t xml:space="preserve">
Utføres med 90 grader i kneleddet. </t>
        </r>
      </text>
    </comment>
    <comment ref="A5" authorId="1" shapeId="0" xr:uid="{5EB064C5-67B6-D743-BF03-42E2F586BC6B}">
      <text>
        <r>
          <rPr>
            <b/>
            <sz val="9"/>
            <color indexed="81"/>
            <rFont val="Tahoma"/>
            <family val="2"/>
          </rPr>
          <t>Olav Noteng:</t>
        </r>
        <r>
          <rPr>
            <sz val="9"/>
            <color indexed="81"/>
            <rFont val="Tahoma"/>
            <family val="2"/>
          </rPr>
          <t xml:space="preserve">
Benkpress med manualer kan benyttes som alternativ testøvelse. Kontakt administrator for justering av øvelse. Oppgitt vekt deles på to manualer! Faktor 0,8</t>
        </r>
      </text>
    </comment>
    <comment ref="A6" authorId="1" shapeId="0" xr:uid="{24E07CA2-870F-6741-B267-053DCDB32884}">
      <text>
        <r>
          <rPr>
            <b/>
            <sz val="9"/>
            <color indexed="81"/>
            <rFont val="Tahoma"/>
            <family val="2"/>
          </rPr>
          <t>Olav Noteng:</t>
        </r>
        <r>
          <rPr>
            <sz val="9"/>
            <color indexed="81"/>
            <rFont val="Tahoma"/>
            <family val="2"/>
          </rPr>
          <t xml:space="preserve">
Utføres stående med rettstang</t>
        </r>
      </text>
    </comment>
    <comment ref="A7" authorId="1" shapeId="0" xr:uid="{1C7BED3C-14F6-D74A-8DBA-D3C61C7D7BDD}">
      <text>
        <r>
          <rPr>
            <b/>
            <sz val="9"/>
            <color indexed="81"/>
            <rFont val="Tahoma"/>
            <family val="2"/>
          </rPr>
          <t>Olav Noteng:</t>
        </r>
        <r>
          <rPr>
            <sz val="9"/>
            <color indexed="81"/>
            <rFont val="Tahoma"/>
            <family val="2"/>
          </rPr>
          <t xml:space="preserve">
Overgrep foran bryst, stang under hake.</t>
        </r>
      </text>
    </comment>
    <comment ref="C10" authorId="0" shapeId="0" xr:uid="{344E9441-CD42-2141-B3D5-137D603B2ADC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Gjennomsnittlig belastningskrav</t>
        </r>
      </text>
    </comment>
    <comment ref="D10" authorId="0" shapeId="0" xr:uid="{3F518A28-50D0-EC4B-BA26-3B57C596914B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Gjennomsnittlig repetisjonskrav</t>
        </r>
      </text>
    </comment>
    <comment ref="E10" authorId="0" shapeId="0" xr:uid="{50711E47-6862-5B4A-9AEE-4B2F62EC258A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Sammenlignes med belastningskrav i kollonne C10</t>
        </r>
      </text>
    </comment>
    <comment ref="F10" authorId="0" shapeId="0" xr:uid="{02FC6A23-7CA4-6547-9ECE-EF841D509D89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Sammenlignes med gjennomsnittlig krav for antall repetisjoner i kollonne D10</t>
        </r>
      </text>
    </comment>
    <comment ref="J13" authorId="0" shapeId="0" xr:uid="{5AADF292-39B6-0F43-BFCE-70E49CF7D8BD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Belastningsmålet reduseres med 1 % pr år over 35 </t>
        </r>
      </text>
    </comment>
    <comment ref="M13" authorId="0" shapeId="0" xr:uid="{5BBED1C5-D901-1A4F-BA38-630776E5F0F0}">
      <text>
        <r>
          <rPr>
            <b/>
            <sz val="8"/>
            <color indexed="81"/>
            <rFont val="Tahoma"/>
            <family val="2"/>
          </rPr>
          <t>o4n:</t>
        </r>
        <r>
          <rPr>
            <sz val="8"/>
            <color indexed="81"/>
            <rFont val="Tahoma"/>
            <family val="2"/>
          </rPr>
          <t xml:space="preserve">
Angir gjennomsnittlig faktor for gjeldende stillingsfunksjon. 
</t>
        </r>
      </text>
    </comment>
    <comment ref="C15" authorId="1" shapeId="0" xr:uid="{57238335-B8E0-D448-90E2-CC60454F7DB6}">
      <text>
        <r>
          <rPr>
            <b/>
            <sz val="9"/>
            <color rgb="FF000000"/>
            <rFont val="Tahoma"/>
            <family val="2"/>
          </rPr>
          <t>Olav Noteng: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Basiskrav for beregning i formel</t>
        </r>
      </text>
    </comment>
    <comment ref="D15" authorId="1" shapeId="0" xr:uid="{AC898BC8-F118-524A-9CDE-3F90A18B84EE}">
      <text>
        <r>
          <rPr>
            <b/>
            <sz val="9"/>
            <color indexed="81"/>
            <rFont val="Tahoma"/>
            <family val="2"/>
          </rPr>
          <t>Olav Noteng:</t>
        </r>
        <r>
          <rPr>
            <sz val="9"/>
            <color indexed="81"/>
            <rFont val="Tahoma"/>
            <family val="2"/>
          </rPr>
          <t xml:space="preserve">
Tidskrav i min og sek. For 2000 meter.</t>
        </r>
      </text>
    </comment>
    <comment ref="A16" authorId="1" shapeId="0" xr:uid="{F2B2ED02-992D-2D4B-B39E-624A1BCD7581}">
      <text>
        <r>
          <rPr>
            <b/>
            <sz val="9"/>
            <color indexed="81"/>
            <rFont val="Tahoma"/>
            <family val="2"/>
          </rPr>
          <t>Olav Noteng:</t>
        </r>
        <r>
          <rPr>
            <sz val="9"/>
            <color indexed="81"/>
            <rFont val="Tahoma"/>
            <family val="2"/>
          </rPr>
          <t xml:space="preserve">
Testpersonen skal gå på tredemøllen i romtemperatur (16-24 °C), uten å holde
seg i rekkverket, og båndet skal ha konstant hastighet på 5,6 km/t (10,4 min/km).
Testen tar åtte minutter.
Fra 0 til 1 minutter skal båndet ha en vinkel på 2,5 grader fra vater
(ca. 4 % stigning)
Fra 1 til 2 minutter skal båndet ha en vinkel på 4,0 grader fra vater
(ca. 7 % stigning)
Fra 2 til 8 minutter skal båndet ha en vinkel på 7,0 grader fra vater
(ca. 12 % stigning)
Testpersonene må klare å gå på båndet i alle de åtte minuttene for å passere testen.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tc={B4E5C6AE-23F0-324B-AF9F-6D57F5B3B2E4}</author>
    <author>tc={9D69DB53-CCAA-DF49-B2D5-CC02613C3E44}</author>
    <author>tc={D49E2B2E-83FE-1341-BDAF-668D9CFCF813}</author>
    <author>tc={8394C869-C82D-3749-9A71-629DADFBB877}</author>
    <author>tc={18427F95-014A-3942-879F-57EE6BAB5D18}</author>
    <author>tc={7A96A721-7405-794F-80F7-13384B184705}</author>
    <author>tc={0F6AFE9C-A5DB-CB41-93E1-566C04AEE275}</author>
    <author>tc={202C3361-3CBA-FB4D-A41B-C7181A9E82A7}</author>
    <author>tc={9F20EF97-3749-5C49-81CC-7190E5A3A733}</author>
    <author>tc={FC3F60E8-8824-9941-BE4E-CB48AC65FD1E}</author>
    <author>tc={D2405421-A32E-5446-8B97-88B8FB0B14B2}</author>
    <author>tc={50FD68DD-8208-B74D-B378-7F8A854C46F8}</author>
    <author>tc={A9D368FA-7FF0-DA45-85FE-B88726460B72}</author>
    <author>tc={B3B06C44-D17E-5149-BD85-0AFE7BDCFA4C}</author>
    <author>tc={90273312-5417-DF4E-A6C3-29537D4315D9}</author>
    <author>tc={2A2D4800-5C5D-2E4C-9B7A-BD67C7912224}</author>
    <author>tc={62E98889-ABC6-9C4F-BC3D-621DD9B21DC0}</author>
    <author>tc={4B2A1AE9-8016-7B4D-967A-4BB266F5684B}</author>
    <author>tc={B72549FF-876B-BB4B-A5E9-3E086CE2D7D2}</author>
    <author>tc={1F1470C4-3DF4-D74B-8319-B87AC127E7CF}</author>
    <author>tc={DD29C803-C29D-0840-BB74-2ADDAA8E7588}</author>
    <author>tc={76143907-79A6-3E49-8E3E-E91DA6DB4A7E}</author>
    <author>tc={04771066-482F-564F-9922-D886E75CD615}</author>
    <author>tc={A8D538FD-DEEE-6F44-80AF-0110722865A4}</author>
    <author>tc={4F1FF257-12DE-4E51-8211-5FD6AB0067EB}</author>
    <author>tc={3ED8A44B-4652-B74E-95D0-C4823D649DF3}</author>
  </authors>
  <commentList>
    <comment ref="A3" authorId="0" shapeId="0" xr:uid="{B4E5C6AE-23F0-324B-AF9F-6D57F5B3B2E4}">
      <text>
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Hvordan utføres det, sjekk hurtighet og ryddighet
</t>
      </text>
    </comment>
    <comment ref="B3" authorId="1" shapeId="0" xr:uid="{9D69DB53-CCAA-DF49-B2D5-CC02613C3E44}">
      <text>
        <t>[Kommentartråd]
Din versjon av Excel lar deg lese denne kommentartråden. Eventuelle endringer i den vil imidlertid bli fjernet hvis filen åpnes i en nyere versjon av Excel. Finn ut mer: https://go.microsoft.com/fwlink/?linkid=870924
Kommentar:
    Klokkeslett må fylles inn med : mellom tallene</t>
      </text>
    </comment>
    <comment ref="G3" authorId="2" shapeId="0" xr:uid="{D49E2B2E-83FE-1341-BDAF-668D9CFCF813}">
      <text>
        <t>[Kommentartråd]
Din versjon av Excel lar deg lese denne kommentartråden. Eventuelle endringer i den vil imidlertid bli fjernet hvis filen åpnes i en nyere versjon av Excel. Finn ut mer: https://go.microsoft.com/fwlink/?linkid=870924
Kommentar:
    Felt for generelle kommentarer</t>
      </text>
    </comment>
    <comment ref="A4" authorId="3" shapeId="0" xr:uid="{8394C869-C82D-3749-9A71-629DADFBB877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Sjåfør får en konkret kjøreoppgave med krav til manøvrering. Bedøm avsatand og plassering.</t>
      </text>
    </comment>
    <comment ref="A5" authorId="4" shapeId="0" xr:uid="{18427F95-014A-3942-879F-57EE6BAB5D18}">
      <text>
        <t>[Kommentartråd]
Din versjon av Excel lar deg lese denne kommentartråden. Eventuelle endringer i den vil imidlertid bli fjernet hvis filen åpnes i en nyere versjon av Excel. Finn ut mer: https://go.microsoft.com/fwlink/?linkid=870924
Kommentar:
    Hvordan utføres reising, sikring og hurtighet. Samarbeid.</t>
      </text>
    </comment>
    <comment ref="A6" authorId="5" shapeId="0" xr:uid="{7A96A721-7405-794F-80F7-13384B184705}">
      <text>
        <t>[Kommentartråd]
Din versjon av Excel lar deg lese denne kommentartråden. Eventuelle endringer i den vil imidlertid bli fjernet hvis filen åpnes i en nyere versjon av Excel. Finn ut mer: https://go.microsoft.com/fwlink/?linkid=870924
Kommentar:
    Organisering, hurtighet.</t>
      </text>
    </comment>
    <comment ref="A7" authorId="6" shapeId="0" xr:uid="{0F6AFE9C-A5DB-CB41-93E1-566C04AEE275}">
      <text>
        <t>[Kommentartråd]
Din versjon av Excel lar deg lese denne kommentartråden. Eventuelle endringer i den vil imidlertid bli fjernet hvis filen åpnes i en nyere versjon av Excel. Finn ut mer: https://go.microsoft.com/fwlink/?linkid=870924
Kommentar:
    Bedøm organisering og engasjemnet, hurtighet.</t>
      </text>
    </comment>
    <comment ref="A8" authorId="7" shapeId="0" xr:uid="{202C3361-3CBA-FB4D-A41B-C7181A9E82A7}">
      <text>
        <t>[Kommentartråd]
Din versjon av Excel lar deg lese denne kommentartråden. Eventuelle endringer i den vil imidlertid bli fjernet hvis filen åpnes i en nyere versjon av Excel. Finn ut mer: https://go.microsoft.com/fwlink/?linkid=870924
Kommentar:
    Bedøm organisering, sikring og utførelse inkl hurtighet.</t>
      </text>
    </comment>
    <comment ref="A9" authorId="8" shapeId="0" xr:uid="{9F20EF97-3749-5C49-81CC-7190E5A3A733}">
      <text>
        <t>[Kommentartråd]
Din versjon av Excel lar deg lese denne kommentartråden. Eventuelle endringer i den vil imidlertid bli fjernet hvis filen åpnes i en nyere versjon av Excel. Finn ut mer: https://go.microsoft.com/fwlink/?linkid=870924
Kommentar:
    Påføring av skumveske, bedøm metodevalg.</t>
      </text>
    </comment>
    <comment ref="A10" authorId="9" shapeId="0" xr:uid="{FC3F60E8-8824-9941-BE4E-CB48AC65FD1E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Sjekk om det er en plan på dette, utførese</t>
      </text>
    </comment>
    <comment ref="A11" authorId="10" shapeId="0" xr:uid="{D2405421-A32E-5446-8B97-88B8FB0B14B2}">
      <text>
        <t>[Kommentartråd]
Din versjon av Excel lar deg lese denne kommentartråden. Eventuelle endringer i den vil imidlertid bli fjernet hvis filen åpnes i en nyere versjon av Excel. Finn ut mer: https://go.microsoft.com/fwlink/?linkid=870924
Kommentar:
    Bedø, organisering og effektivitet.</t>
      </text>
    </comment>
    <comment ref="A12" authorId="11" shapeId="0" xr:uid="{50FD68DD-8208-B74D-B378-7F8A854C46F8}">
      <text>
        <t>[Kommentartråd]
Din versjon av Excel lar deg lese denne kommentartråden. Eventuelle endringer i den vil imidlertid bli fjernet hvis filen åpnes i en nyere versjon av Excel. Finn ut mer: https://go.microsoft.com/fwlink/?linkid=870924
Kommentar:
    Bedøm sjåførens organisering og utførelse.</t>
      </text>
    </comment>
    <comment ref="A13" authorId="12" shapeId="0" xr:uid="{A9D368FA-7FF0-DA45-85FE-B88726460B72}">
      <text>
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Momentet gjennomføres som øvelse, anbefalt varighet minimum 20 minutter. I tillegg til varmebelastning, utføres fysisk krevende arbeidsoppgaver. Bedøm SHOT, organisering på skadested, samt røykdykkerenes opptreden.
</t>
      </text>
    </comment>
    <comment ref="A14" authorId="13" shapeId="0" xr:uid="{B3B06C44-D17E-5149-BD85-0AFE7BDCFA4C}">
      <text>
        <t>[Kommentartråd]
Din versjon av Excel lar deg lese denne kommentartråden. Eventuelle endringer i den vil imidlertid bli fjernet hvis filen åpnes i en nyere versjon av Excel. Finn ut mer: https://go.microsoft.com/fwlink/?linkid=870924
Kommentar:
    Bedøm utførelse</t>
      </text>
    </comment>
    <comment ref="A15" authorId="14" shapeId="0" xr:uid="{90273312-5417-DF4E-A6C3-29537D4315D9}">
      <text>
        <t>[Kommentartråd]
Din versjon av Excel lar deg lese denne kommentartråden. Eventuelle endringer i den vil imidlertid bli fjernet hvis filen åpnes i en nyere versjon av Excel. Finn ut mer: https://go.microsoft.com/fwlink/?linkid=870924
Kommentar:
    Bedøm kontroller, ordrer og gjennomføring.</t>
      </text>
    </comment>
    <comment ref="A16" authorId="15" shapeId="0" xr:uid="{2A2D4800-5C5D-2E4C-9B7A-BD67C7912224}">
      <text>
        <t>[Kommentartråd]
Din versjon av Excel lar deg lese denne kommentartråden. Eventuelle endringer i den vil imidlertid bli fjernet hvis filen åpnes i en nyere versjon av Excel. Finn ut mer: https://go.microsoft.com/fwlink/?linkid=870924
Kommentar:
    Bedøm innsats.</t>
      </text>
    </comment>
    <comment ref="A17" authorId="16" shapeId="0" xr:uid="{62E98889-ABC6-9C4F-BC3D-621DD9B21DC0}">
      <text>
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Hvordan har kandidaten oppfattet oppgavene, hvordan bedømmes egen innsats
</t>
      </text>
    </comment>
    <comment ref="A20" authorId="17" shapeId="0" xr:uid="{4B2A1AE9-8016-7B4D-967A-4BB266F5684B}">
      <text>
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Minst 3 eller ulikt antall kvalifiserte observatører, vurdert av Leder Beredskap, fyller ut separate skjema. Disse sammenholdes for endelig resultat. Det anbefales å utføre en helhetsvurdering for begge testene samlet. En svak del 1 kan oppveies av en sterk del 2, men ikke motsatt. </t>
      </text>
    </comment>
    <comment ref="G20" authorId="18" shapeId="0" xr:uid="{B72549FF-876B-BB4B-A5E9-3E086CE2D7D2}">
      <text>
        <t>[Kommentartråd]
Din versjon av Excel lar deg lese denne kommentartråden. Eventuelle endringer i den vil imidlertid bli fjernet hvis filen åpnes i en nyere versjon av Excel. Finn ut mer: https://go.microsoft.com/fwlink/?linkid=870924
Kommentar:
    Beskriv hva kandidaten må forberede, evt gi utfyllende tilbakemelding.</t>
      </text>
    </comment>
    <comment ref="A21" authorId="19" shapeId="0" xr:uid="{1F1470C4-3DF4-D74B-8319-B87AC127E7CF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Resultat fra styrkedel og kondisjonsdel. Både totalt belastningskrav samt repetisjonskrav skal oppfylles for godkjent resultat.</t>
      </text>
    </comment>
    <comment ref="C21" authorId="20" shapeId="0" xr:uid="{DD29C803-C29D-0840-BB74-2ADDAA8E7588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Samtlige i laget godkjent</t>
      </text>
    </comment>
    <comment ref="A22" authorId="21" shapeId="0" xr:uid="{76143907-79A6-3E49-8E3E-E91DA6DB4A7E}">
      <text>
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Ved vurdering skal det legges vekt på en helhetlig utførelse. Tidsforbruk mer en 10% av gjennomsnittstid for et representabelt utvalg deltagere anbefales ikke godkjent. </t>
      </text>
    </comment>
    <comment ref="C22" authorId="22" shapeId="0" xr:uid="{04771066-482F-564F-9922-D886E75CD615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Samtlige i laget godkjent</t>
      </text>
    </comment>
    <comment ref="A23" authorId="23" shapeId="0" xr:uid="{A8D538FD-DEEE-6F44-80AF-0110722865A4}">
      <text>
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 Her noteres enkeltvis vurdering av testperson, arbeidsrelatert del.
</t>
      </text>
    </comment>
    <comment ref="G23" authorId="24" shapeId="0" xr:uid="{4F1FF257-12DE-4E51-8211-5FD6AB0067EB}">
      <text>
        <t>[Kommentartråd]
Din versjon av Excel lar deg lese denne kommentartråden. Eventuelle endringer i den vil imidlertid bli fjernet hvis filen åpnes i en nyere versjon av Excel. Finn ut mer: https://go.microsoft.com/fwlink/?linkid=870924
Kommentar:
    Arbeidstilsynets skjema benyttes i tillegg.</t>
      </text>
    </comment>
    <comment ref="A26" authorId="25" shapeId="0" xr:uid="{3ED8A44B-4652-B74E-95D0-C4823D649DF3}">
      <text>
        <t xml:space="preserve">[Kommentartråd]
Din versjon av Excel lar deg lese denne kommentartråden. Eventuelle endringer i den vil imidlertid bli fjernet hvis filen åpnes i en nyere versjon av Excel. Finn ut mer: https://go.microsoft.com/fwlink/?linkid=870924
Kommentar:
     Det anbefales å utføre en helhetsvurdering for begge testene samlet. En svak del 1 kan oppveies av en sterk del 2, men ikke motsatt. </t>
      </text>
    </comment>
  </commentList>
</comments>
</file>

<file path=xl/sharedStrings.xml><?xml version="1.0" encoding="utf-8"?>
<sst xmlns="http://schemas.openxmlformats.org/spreadsheetml/2006/main" count="175" uniqueCount="79">
  <si>
    <t>Samlet vurdering</t>
  </si>
  <si>
    <t>Enkeltvis vurdering del 2</t>
  </si>
  <si>
    <t>Del 2 Arbeidsrelatert test</t>
  </si>
  <si>
    <t>Del 1 Styrke/kondisjonstest</t>
  </si>
  <si>
    <t>Anbefalt tiltak</t>
  </si>
  <si>
    <t>Ikke godkjent</t>
  </si>
  <si>
    <t>Godkjent</t>
  </si>
  <si>
    <t>Sensorevaluering</t>
  </si>
  <si>
    <t>Totalt tidsforbruk:</t>
  </si>
  <si>
    <t>Egen evaluering</t>
  </si>
  <si>
    <t>Resetting</t>
  </si>
  <si>
    <t>Røykdykkerinnsats</t>
  </si>
  <si>
    <t>Fremkomst, organisering</t>
  </si>
  <si>
    <t>Varmebelastning</t>
  </si>
  <si>
    <t>Bugsering skadet bil</t>
  </si>
  <si>
    <t>Betjening frigjøringsverktøy</t>
  </si>
  <si>
    <t>Sikring av skadested</t>
  </si>
  <si>
    <t>Brannsikring,skum</t>
  </si>
  <si>
    <t>Hurtigfrigjøring</t>
  </si>
  <si>
    <t>Pasientsikring</t>
  </si>
  <si>
    <t>Førstehjelp</t>
  </si>
  <si>
    <t>Skyvestige</t>
  </si>
  <si>
    <t>Kjøregårdsøvelse</t>
  </si>
  <si>
    <t>Påkledning</t>
  </si>
  <si>
    <t>Norm</t>
  </si>
  <si>
    <t>Tid slutt</t>
  </si>
  <si>
    <t>Tid start</t>
  </si>
  <si>
    <t>Øvelse:</t>
  </si>
  <si>
    <t>Dato</t>
  </si>
  <si>
    <t>Brigade/Stasjon</t>
  </si>
  <si>
    <t>Navn</t>
  </si>
  <si>
    <t>Blå tallfarge i C10/D10/D15/D16 indikerer testpersonens krav. Godkjent/ikke godkjent resultat i E10/F10/F15/F16 kan farges grønn/rød.</t>
  </si>
  <si>
    <t>Antall repetisjoner: celle D3-7 viser krav til antall repetisjoner. Ditt testresultat for repetisjoner føres i celle F3-7. Gjennomsnittsresultat fremkommer i celle F10 og skal sammenlignes med kravet i celle D10.</t>
  </si>
  <si>
    <t>Fyll inn vekt. (alder og høyde frivillig). Testkrav fremkommer i celle C3-7. Oppnådd resultat føres i celle E3-7. Resultatet i D10 sammenlignes med kravet i C10, som er gjennomsnittlig belastningskrav.</t>
  </si>
  <si>
    <r>
      <rPr>
        <b/>
        <sz val="11"/>
        <color indexed="8"/>
        <rFont val="Calibri"/>
        <family val="2"/>
      </rPr>
      <t>Kapasitetstest:</t>
    </r>
    <r>
      <rPr>
        <sz val="11"/>
        <color theme="1"/>
        <rFont val="Calibri"/>
        <family val="2"/>
        <scheme val="minor"/>
      </rPr>
      <t xml:space="preserve"> Romaskintesten har alder som variabel faktor, ikke vekt. Tredemølletest ihht Arbeidstilsynets test, og er identisk for alle funksjoner.</t>
    </r>
  </si>
  <si>
    <t>Minimuskrav styrke:  Minimumskravet i øvelsene opprettholdes ved at belastningskravet ikke kan underskrides med mer en 10% av beregnet kg i cellene fra C3-7. Repetisjonskravet kan da ikke fravikes.</t>
  </si>
  <si>
    <r>
      <rPr>
        <b/>
        <sz val="11"/>
        <color indexed="8"/>
        <rFont val="Calibri"/>
        <family val="2"/>
      </rPr>
      <t>Styrketesten</t>
    </r>
    <r>
      <rPr>
        <sz val="11"/>
        <color theme="1"/>
        <rFont val="Calibri"/>
        <family val="2"/>
        <scheme val="minor"/>
      </rPr>
      <t xml:space="preserve"> justerer for kroppsvekt som variabel faktorer. Repetisjonskravet (celle F10) har prioritert som sammenlignbart resultat. Både repetisjonskrav og belastningskrav må oppnås for bestått resultat.  </t>
    </r>
  </si>
  <si>
    <r>
      <t xml:space="preserve"> </t>
    </r>
    <r>
      <rPr>
        <b/>
        <sz val="11"/>
        <color theme="1"/>
        <rFont val="Calibri"/>
        <family val="2"/>
        <scheme val="minor"/>
      </rPr>
      <t>Trøndertesten</t>
    </r>
    <r>
      <rPr>
        <sz val="11"/>
        <color theme="1"/>
        <rFont val="Calibri"/>
        <family val="2"/>
        <scheme val="minor"/>
      </rPr>
      <t xml:space="preserve"> som standard krav for styrke.</t>
    </r>
  </si>
  <si>
    <t>8 min</t>
  </si>
  <si>
    <t>Tredemølletest</t>
  </si>
  <si>
    <t>2000 m</t>
  </si>
  <si>
    <t>Romaskin</t>
  </si>
  <si>
    <t>Resultat</t>
  </si>
  <si>
    <t>Distanse</t>
  </si>
  <si>
    <t>Krav</t>
  </si>
  <si>
    <t>Basiskrav</t>
  </si>
  <si>
    <t>Faktor</t>
  </si>
  <si>
    <t>Øvelse</t>
  </si>
  <si>
    <t>Høyde</t>
  </si>
  <si>
    <t>Vekt</t>
  </si>
  <si>
    <t>Alderskorreksjon</t>
  </si>
  <si>
    <t>Alder</t>
  </si>
  <si>
    <t>Gjennomsnitt</t>
  </si>
  <si>
    <t>Kroppsheving</t>
  </si>
  <si>
    <t>Militærpress</t>
  </si>
  <si>
    <t>Benkpress</t>
  </si>
  <si>
    <t>Markløft</t>
  </si>
  <si>
    <t>Knebøy</t>
  </si>
  <si>
    <t>Oppnådd kg</t>
  </si>
  <si>
    <t>Belastning kg</t>
  </si>
  <si>
    <t>Norm Alder</t>
  </si>
  <si>
    <t>Fyll inn alder og vekt. Testkrav fremkommer i celle C3-7. Oppnådd resultat føres i celle E3-7. Resultatet i D10 sammenlignes med kravet i C10, som er gjennomsnittlig belastningskrav.</t>
  </si>
  <si>
    <r>
      <rPr>
        <b/>
        <sz val="11"/>
        <color indexed="8"/>
        <rFont val="Calibri"/>
        <family val="2"/>
      </rPr>
      <t>Styrketesten</t>
    </r>
    <r>
      <rPr>
        <sz val="11"/>
        <color theme="1"/>
        <rFont val="Calibri"/>
        <family val="2"/>
        <scheme val="minor"/>
      </rPr>
      <t xml:space="preserve"> justerer for kroppsvekt og alder som variable faktorer. Repetisjonskravet (celle F10) har prioritert som sammenlignbart resultat. Både repetisjonskrav og belastningskrav må oppnås for bestått resultat.  </t>
    </r>
  </si>
  <si>
    <r>
      <rPr>
        <b/>
        <sz val="11"/>
        <color indexed="8"/>
        <rFont val="Calibri"/>
        <family val="2"/>
      </rPr>
      <t>Trøndertesten med differensierte krav. Skjemaet justerer belastning basert på</t>
    </r>
    <r>
      <rPr>
        <b/>
        <sz val="11"/>
        <color theme="1"/>
        <rFont val="Calibri"/>
        <family val="2"/>
        <scheme val="minor"/>
      </rPr>
      <t xml:space="preserve"> vekt og alder. Aldreskorreksjon intrer ved fylte 35 år.</t>
    </r>
  </si>
  <si>
    <r>
      <rPr>
        <b/>
        <sz val="11"/>
        <color indexed="8"/>
        <rFont val="Calibri"/>
        <family val="2"/>
      </rPr>
      <t>Trøndertesten med differensierte krav tilpasset støttefunksjoner/utrykningsleder. Skjemaet justerer belastning basert på</t>
    </r>
    <r>
      <rPr>
        <b/>
        <sz val="11"/>
        <color theme="1"/>
        <rFont val="Calibri"/>
        <family val="2"/>
        <scheme val="minor"/>
      </rPr>
      <t xml:space="preserve"> vekt og alder. Aldreskorreksjon intrer ved fylte 45 år.</t>
    </r>
  </si>
  <si>
    <t>Nedtrekk</t>
  </si>
  <si>
    <t>U. Norm</t>
  </si>
  <si>
    <t>O.Norm</t>
  </si>
  <si>
    <t>Lag og /eller enkeltvis</t>
  </si>
  <si>
    <t>Vurdert som:</t>
  </si>
  <si>
    <t>Se eget skjema</t>
  </si>
  <si>
    <t>Trøndertesten, evalueringsskjema arbeidskrav-relatert Del 2.</t>
  </si>
  <si>
    <t xml:space="preserve">Trøndertesten Differensierte krav, styrke. </t>
  </si>
  <si>
    <t xml:space="preserve">Trøndertesten Differensierte krav, kapasitet. </t>
  </si>
  <si>
    <t xml:space="preserve">Trøndertesten Standard krav, kapasitet. </t>
  </si>
  <si>
    <t xml:space="preserve">Trøndertesten Standard krav, styrke. </t>
  </si>
  <si>
    <t xml:space="preserve">Trøndertesten Utrykningsleder, kapasitet. </t>
  </si>
  <si>
    <t xml:space="preserve">Trøndertesten Utrykningsleder, styrke. </t>
  </si>
  <si>
    <t>8,0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</si>
</sst>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;@"/>
    <numFmt numFmtId="165" formatCode="0.0"/>
    <numFmt numFmtId="166" formatCode="[$-F400]h:mm:ss\ AM/PM"/>
  </numFmts>
  <fonts count="2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70C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2"/>
      <color indexed="8"/>
      <name val="Arial Black"/>
      <family val="2"/>
    </font>
    <font>
      <b/>
      <sz val="10"/>
      <color rgb="FF000000"/>
      <name val="Arial Black"/>
      <family val="2"/>
    </font>
    <font>
      <b/>
      <sz val="6"/>
      <color theme="1"/>
      <name val="Calibri (Body)"/>
    </font>
    <font>
      <b/>
      <sz val="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0" borderId="4" xfId="0" applyBorder="1" applyAlignment="1">
      <alignment horizontal="center"/>
    </xf>
    <xf numFmtId="0" fontId="0" fillId="3" borderId="5" xfId="0" applyFill="1" applyBorder="1"/>
    <xf numFmtId="0" fontId="2" fillId="3" borderId="1" xfId="0" applyFont="1" applyFill="1" applyBorder="1"/>
    <xf numFmtId="164" fontId="0" fillId="0" borderId="0" xfId="0" applyNumberFormat="1" applyAlignment="1">
      <alignment horizontal="center"/>
    </xf>
    <xf numFmtId="2" fontId="0" fillId="0" borderId="6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3" borderId="7" xfId="0" applyFill="1" applyBorder="1"/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3" borderId="3" xfId="0" applyFill="1" applyBorder="1"/>
    <xf numFmtId="0" fontId="0" fillId="4" borderId="0" xfId="0" applyFill="1"/>
    <xf numFmtId="0" fontId="3" fillId="4" borderId="3" xfId="0" applyFont="1" applyFill="1" applyBorder="1" applyAlignment="1">
      <alignment horizontal="center"/>
    </xf>
    <xf numFmtId="165" fontId="3" fillId="4" borderId="3" xfId="0" applyNumberFormat="1" applyFont="1" applyFill="1" applyBorder="1" applyAlignment="1">
      <alignment horizontal="center"/>
    </xf>
    <xf numFmtId="0" fontId="3" fillId="4" borderId="3" xfId="0" applyFont="1" applyFill="1" applyBorder="1" applyAlignment="1" applyProtection="1">
      <alignment horizontal="center"/>
      <protection locked="0"/>
    </xf>
    <xf numFmtId="165" fontId="4" fillId="4" borderId="3" xfId="0" applyNumberFormat="1" applyFont="1" applyFill="1" applyBorder="1" applyAlignment="1">
      <alignment horizontal="center"/>
    </xf>
    <xf numFmtId="164" fontId="3" fillId="4" borderId="3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4" fontId="0" fillId="0" borderId="5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" fontId="0" fillId="0" borderId="3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0" fontId="0" fillId="3" borderId="3" xfId="0" applyFill="1" applyBorder="1" applyProtection="1">
      <protection locked="0"/>
    </xf>
    <xf numFmtId="166" fontId="0" fillId="0" borderId="0" xfId="0" applyNumberFormat="1"/>
    <xf numFmtId="0" fontId="0" fillId="0" borderId="5" xfId="0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1" fontId="0" fillId="0" borderId="5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49" fontId="4" fillId="4" borderId="8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0" fontId="2" fillId="3" borderId="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165" fontId="8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left"/>
    </xf>
    <xf numFmtId="2" fontId="2" fillId="0" borderId="3" xfId="0" applyNumberFormat="1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0" fillId="5" borderId="3" xfId="0" applyFill="1" applyBorder="1"/>
    <xf numFmtId="2" fontId="2" fillId="0" borderId="5" xfId="0" applyNumberFormat="1" applyFont="1" applyBorder="1" applyAlignment="1" applyProtection="1">
      <alignment horizontal="center"/>
      <protection locked="0"/>
    </xf>
    <xf numFmtId="2" fontId="10" fillId="0" borderId="3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13" fillId="5" borderId="10" xfId="0" applyFont="1" applyFill="1" applyBorder="1" applyAlignment="1">
      <alignment horizontal="center"/>
    </xf>
    <xf numFmtId="0" fontId="2" fillId="5" borderId="10" xfId="0" applyFont="1" applyFill="1" applyBorder="1"/>
    <xf numFmtId="0" fontId="12" fillId="5" borderId="3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2" xfId="0" applyFont="1" applyFill="1" applyBorder="1" applyAlignment="1" applyProtection="1">
      <alignment horizontal="center"/>
      <protection locked="0"/>
    </xf>
    <xf numFmtId="0" fontId="14" fillId="5" borderId="14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" fontId="2" fillId="0" borderId="3" xfId="0" applyNumberFormat="1" applyFont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horizontal="center"/>
      <protection locked="0"/>
    </xf>
    <xf numFmtId="0" fontId="0" fillId="5" borderId="3" xfId="0" applyFill="1" applyBorder="1" applyProtection="1">
      <protection locked="0"/>
    </xf>
    <xf numFmtId="1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5" borderId="5" xfId="0" applyFill="1" applyBorder="1"/>
    <xf numFmtId="0" fontId="2" fillId="5" borderId="5" xfId="0" applyFont="1" applyFill="1" applyBorder="1" applyAlignment="1">
      <alignment horizontal="center"/>
    </xf>
    <xf numFmtId="0" fontId="2" fillId="0" borderId="0" xfId="0" applyFont="1"/>
    <xf numFmtId="0" fontId="12" fillId="5" borderId="18" xfId="0" applyFont="1" applyFill="1" applyBorder="1" applyAlignment="1">
      <alignment horizontal="center"/>
    </xf>
    <xf numFmtId="0" fontId="2" fillId="4" borderId="15" xfId="0" applyFont="1" applyFill="1" applyBorder="1" applyAlignment="1" applyProtection="1">
      <alignment horizontal="center"/>
      <protection locked="0"/>
    </xf>
    <xf numFmtId="0" fontId="12" fillId="4" borderId="10" xfId="0" applyFont="1" applyFill="1" applyBorder="1" applyAlignment="1" applyProtection="1">
      <alignment horizontal="center"/>
      <protection locked="0"/>
    </xf>
    <xf numFmtId="49" fontId="4" fillId="4" borderId="10" xfId="0" applyNumberFormat="1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center"/>
      <protection locked="0"/>
    </xf>
    <xf numFmtId="0" fontId="2" fillId="5" borderId="4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1" fillId="3" borderId="12" xfId="0" applyFont="1" applyFill="1" applyBorder="1" applyAlignment="1" applyProtection="1">
      <alignment horizontal="center"/>
      <protection locked="0"/>
    </xf>
    <xf numFmtId="0" fontId="14" fillId="3" borderId="14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24" fillId="3" borderId="14" xfId="0" applyFont="1" applyFill="1" applyBorder="1"/>
    <xf numFmtId="0" fontId="24" fillId="5" borderId="14" xfId="0" applyFont="1" applyFill="1" applyBorder="1"/>
    <xf numFmtId="0" fontId="0" fillId="0" borderId="17" xfId="0" applyBorder="1"/>
    <xf numFmtId="0" fontId="25" fillId="3" borderId="14" xfId="0" applyFont="1" applyFill="1" applyBorder="1"/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8" xfId="0" applyFill="1" applyBorder="1" applyAlignment="1">
      <alignment horizontal="center"/>
    </xf>
    <xf numFmtId="14" fontId="26" fillId="3" borderId="13" xfId="0" applyNumberFormat="1" applyFont="1" applyFill="1" applyBorder="1" applyAlignment="1" applyProtection="1">
      <alignment horizontal="center"/>
      <protection locked="0"/>
    </xf>
    <xf numFmtId="14" fontId="26" fillId="5" borderId="13" xfId="0" applyNumberFormat="1" applyFont="1" applyFill="1" applyBorder="1" applyAlignment="1" applyProtection="1">
      <alignment horizontal="center"/>
      <protection locked="0"/>
    </xf>
    <xf numFmtId="14" fontId="27" fillId="3" borderId="14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oteng Olav" id="{2345D36D-C3BD-1244-9E40-CB519E6175E0}" userId="Noteng Olav" providerId="None"/>
  <person displayName="Noteng Olav" id="{4E43E015-8E91-D745-983B-DF2727DF0FE4}" userId="S::O4N@tbrt.no::3a5269c8-e715-43cc-86f9-b8688b679d10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" personId="{2345D36D-C3BD-1244-9E40-CB519E6175E0}" id="{B4E5C6AE-23F0-324B-AF9F-6D57F5B3B2E4}">
    <text xml:space="preserve">Hvordan utføres det, sjekk hurtighet og ryddighet
</text>
  </threadedComment>
  <threadedComment ref="B3" dT="2020-04-15T13:26:52.31" personId="{4E43E015-8E91-D745-983B-DF2727DF0FE4}" id="{9D69DB53-CCAA-DF49-B2D5-CC02613C3E44}">
    <text>Klokkeslett må fylles inn med : mellom tallene</text>
  </threadedComment>
  <threadedComment ref="G3" personId="{2345D36D-C3BD-1244-9E40-CB519E6175E0}" id="{D49E2B2E-83FE-1341-BDAF-668D9CFCF813}">
    <text>Felt for generelle kommentarer</text>
  </threadedComment>
  <threadedComment ref="A4" personId="{2345D36D-C3BD-1244-9E40-CB519E6175E0}" id="{8394C869-C82D-3749-9A71-629DADFBB877}">
    <text>Sjåfør får en konkret kjøreoppgave med krav til manøvrering. Bedøm avsatand og plassering.</text>
  </threadedComment>
  <threadedComment ref="A5" personId="{2345D36D-C3BD-1244-9E40-CB519E6175E0}" id="{18427F95-014A-3942-879F-57EE6BAB5D18}">
    <text>Hvordan utføres reising, sikring og hurtighet. Samarbeid.</text>
  </threadedComment>
  <threadedComment ref="A6" personId="{2345D36D-C3BD-1244-9E40-CB519E6175E0}" id="{7A96A721-7405-794F-80F7-13384B184705}">
    <text>Organisering, hurtighet.</text>
  </threadedComment>
  <threadedComment ref="A7" personId="{2345D36D-C3BD-1244-9E40-CB519E6175E0}" id="{0F6AFE9C-A5DB-CB41-93E1-566C04AEE275}">
    <text>Bedøm organisering og engasjemnet, hurtighet.</text>
  </threadedComment>
  <threadedComment ref="A8" personId="{2345D36D-C3BD-1244-9E40-CB519E6175E0}" id="{202C3361-3CBA-FB4D-A41B-C7181A9E82A7}">
    <text>Bedøm organisering, sikring og utførelse inkl hurtighet.</text>
  </threadedComment>
  <threadedComment ref="A9" personId="{2345D36D-C3BD-1244-9E40-CB519E6175E0}" id="{9F20EF97-3749-5C49-81CC-7190E5A3A733}">
    <text>Påføring av skumveske, bedøm metodevalg.</text>
  </threadedComment>
  <threadedComment ref="A10" personId="{2345D36D-C3BD-1244-9E40-CB519E6175E0}" id="{FC3F60E8-8824-9941-BE4E-CB48AC65FD1E}">
    <text>Sjekk om det er en plan på dette, utførese</text>
  </threadedComment>
  <threadedComment ref="A11" personId="{2345D36D-C3BD-1244-9E40-CB519E6175E0}" id="{D2405421-A32E-5446-8B97-88B8FB0B14B2}">
    <text>Bedø, organisering og effektivitet.</text>
  </threadedComment>
  <threadedComment ref="A12" personId="{2345D36D-C3BD-1244-9E40-CB519E6175E0}" id="{50FD68DD-8208-B74D-B378-7F8A854C46F8}">
    <text>Bedøm sjåførens organisering og utførelse.</text>
  </threadedComment>
  <threadedComment ref="A13" personId="{2345D36D-C3BD-1244-9E40-CB519E6175E0}" id="{A9D368FA-7FF0-DA45-85FE-B88726460B72}">
    <text xml:space="preserve">Momentet gjennomføres som øvelse, anbefalt varighet minimum 20 minutter. I tillegg til varmebelastning, utføres fysisk krevende arbeidsoppgaver. Bedøm SHOT, organisering på skadested, samt røykdykkerenes opptreden.
</text>
  </threadedComment>
  <threadedComment ref="A14" personId="{2345D36D-C3BD-1244-9E40-CB519E6175E0}" id="{B3B06C44-D17E-5149-BD85-0AFE7BDCFA4C}">
    <text>Bedøm utførelse</text>
  </threadedComment>
  <threadedComment ref="A15" personId="{2345D36D-C3BD-1244-9E40-CB519E6175E0}" id="{90273312-5417-DF4E-A6C3-29537D4315D9}">
    <text>Bedøm kontroller, ordrer og gjennomføring.</text>
  </threadedComment>
  <threadedComment ref="A16" personId="{2345D36D-C3BD-1244-9E40-CB519E6175E0}" id="{2A2D4800-5C5D-2E4C-9B7A-BD67C7912224}">
    <text>Bedøm innsats.</text>
  </threadedComment>
  <threadedComment ref="A17" personId="{2345D36D-C3BD-1244-9E40-CB519E6175E0}" id="{62E98889-ABC6-9C4F-BC3D-621DD9B21DC0}">
    <text xml:space="preserve">Hvordan har kandidaten oppfattet oppgavene, hvordan bedømmes egen innsats
</text>
  </threadedComment>
  <threadedComment ref="A20" personId="{2345D36D-C3BD-1244-9E40-CB519E6175E0}" id="{4B2A1AE9-8016-7B4D-967A-4BB266F5684B}">
    <text xml:space="preserve">Minst 3 eller ulikt antall kvalifiserte observatører, vurdert av Leder Beredskap, fyller ut separate skjema. Disse sammenholdes for endelig resultat. Det anbefales å utføre en helhetsvurdering for begge testene samlet. En svak del 1 kan oppveies av en sterk del 2, men ikke motsatt. </text>
  </threadedComment>
  <threadedComment ref="G20" personId="{2345D36D-C3BD-1244-9E40-CB519E6175E0}" id="{B72549FF-876B-BB4B-A5E9-3E086CE2D7D2}">
    <text>Beskriv hva kandidaten må forberede, evt gi utfyllende tilbakemelding.</text>
  </threadedComment>
  <threadedComment ref="A21" personId="{2345D36D-C3BD-1244-9E40-CB519E6175E0}" id="{1F1470C4-3DF4-D74B-8319-B87AC127E7CF}">
    <text>Resultat fra styrkedel og kondisjonsdel. Både totalt belastningskrav samt repetisjonskrav skal oppfylles for godkjent resultat.</text>
  </threadedComment>
  <threadedComment ref="C21" dT="2020-11-05T17:32:38.06" personId="{4E43E015-8E91-D745-983B-DF2727DF0FE4}" id="{DD29C803-C29D-0840-BB74-2ADDAA8E7588}">
    <text>Samtlige i laget godkjent</text>
  </threadedComment>
  <threadedComment ref="A22" personId="{2345D36D-C3BD-1244-9E40-CB519E6175E0}" id="{76143907-79A6-3E49-8E3E-E91DA6DB4A7E}">
    <text xml:space="preserve">Ved vurdering skal det legges vekt på en helhetlig utførelse. Tidsforbruk mer en 10% av gjennomsnittstid for et representabelt utvalg deltagere anbefales ikke godkjent. </text>
  </threadedComment>
  <threadedComment ref="C22" dT="2020-11-05T17:32:58.47" personId="{4E43E015-8E91-D745-983B-DF2727DF0FE4}" id="{04771066-482F-564F-9922-D886E75CD615}">
    <text>Samtlige i laget godkjent</text>
  </threadedComment>
  <threadedComment ref="A23" personId="{2345D36D-C3BD-1244-9E40-CB519E6175E0}" id="{A8D538FD-DEEE-6F44-80AF-0110722865A4}">
    <text xml:space="preserve"> Her noteres enkeltvis vurdering av testperson, arbeidsrelatert del.
</text>
  </threadedComment>
  <threadedComment ref="G23" dT="2020-11-15T14:45:43.06" personId="{4E43E015-8E91-D745-983B-DF2727DF0FE4}" id="{4F1FF257-12DE-4E51-8211-5FD6AB0067EB}">
    <text>Arbeidstilsynets skjema benyttes i tillegg.</text>
  </threadedComment>
  <threadedComment ref="A26" personId="{2345D36D-C3BD-1244-9E40-CB519E6175E0}" id="{3ED8A44B-4652-B74E-95D0-C4823D649DF3}">
    <text xml:space="preserve"> Det anbefales å utføre en helhetsvurdering for begge testene samlet. En svak del 1 kan oppveies av en sterk del 2, men ikke motsatt.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12B99-CE74-E34A-9FFA-6DA15E30716A}">
  <dimension ref="A1:O38"/>
  <sheetViews>
    <sheetView tabSelected="1" zoomScale="150" zoomScaleNormal="150" workbookViewId="0">
      <selection activeCell="G16" sqref="G16"/>
    </sheetView>
  </sheetViews>
  <sheetFormatPr baseColWidth="10" defaultRowHeight="15"/>
  <cols>
    <col min="1" max="1" width="22.28515625" customWidth="1"/>
    <col min="2" max="2" width="10.7109375" style="2" customWidth="1"/>
    <col min="3" max="3" width="12.7109375" style="2" customWidth="1"/>
    <col min="4" max="4" width="11.28515625" style="2" customWidth="1"/>
    <col min="5" max="5" width="12.7109375" style="2" customWidth="1"/>
    <col min="6" max="6" width="10.7109375" style="2" customWidth="1"/>
    <col min="7" max="7" width="28.7109375" style="2" customWidth="1"/>
    <col min="8" max="8" width="17.7109375" style="2" customWidth="1"/>
    <col min="9" max="9" width="8.7109375" style="2" customWidth="1"/>
    <col min="10" max="10" width="17.7109375" style="2" customWidth="1"/>
    <col min="11" max="12" width="8.7109375" style="2" customWidth="1"/>
    <col min="13" max="13" width="9.28515625" style="2" customWidth="1"/>
    <col min="15" max="15" width="10.7109375" customWidth="1"/>
  </cols>
  <sheetData>
    <row r="1" spans="1:15" ht="26.25" customHeight="1" thickBot="1">
      <c r="A1" s="112" t="s">
        <v>75</v>
      </c>
      <c r="B1" s="94"/>
      <c r="C1" s="94"/>
      <c r="D1" s="73"/>
      <c r="E1" s="73"/>
      <c r="F1" s="119">
        <v>44150</v>
      </c>
      <c r="G1" s="71" t="s">
        <v>30</v>
      </c>
      <c r="H1" s="70" t="s">
        <v>29</v>
      </c>
      <c r="I1" s="71" t="s">
        <v>51</v>
      </c>
      <c r="J1" s="71" t="s">
        <v>50</v>
      </c>
      <c r="K1" s="93" t="s">
        <v>49</v>
      </c>
      <c r="L1" s="69" t="s">
        <v>48</v>
      </c>
      <c r="M1" s="68" t="s">
        <v>46</v>
      </c>
      <c r="O1" s="92" t="s">
        <v>60</v>
      </c>
    </row>
    <row r="2" spans="1:15" ht="15.75" thickBot="1">
      <c r="A2" s="67" t="s">
        <v>47</v>
      </c>
      <c r="B2" s="63" t="s">
        <v>46</v>
      </c>
      <c r="C2" s="63" t="s">
        <v>59</v>
      </c>
      <c r="D2" s="63" t="s">
        <v>44</v>
      </c>
      <c r="E2" s="63" t="s">
        <v>58</v>
      </c>
      <c r="F2" s="63" t="s">
        <v>42</v>
      </c>
      <c r="G2" s="91"/>
      <c r="H2" s="90"/>
      <c r="I2" s="89"/>
      <c r="J2" s="63">
        <f>IF((1-(I2-O2)%)&gt;1,1,(1-(I2-O2)%))</f>
        <v>1</v>
      </c>
      <c r="K2" s="89"/>
      <c r="L2" s="88"/>
      <c r="M2" s="87">
        <f>B10</f>
        <v>0.97</v>
      </c>
      <c r="N2" s="86"/>
      <c r="O2" s="85">
        <v>99</v>
      </c>
    </row>
    <row r="3" spans="1:15">
      <c r="A3" s="84" t="s">
        <v>57</v>
      </c>
      <c r="B3" s="83">
        <v>1.2</v>
      </c>
      <c r="C3" s="82">
        <f>$K$2*B3*$J$2</f>
        <v>0</v>
      </c>
      <c r="D3" s="34">
        <v>8</v>
      </c>
      <c r="E3" s="36"/>
      <c r="F3" s="35"/>
    </row>
    <row r="4" spans="1:15">
      <c r="A4" s="56" t="s">
        <v>56</v>
      </c>
      <c r="B4" s="78">
        <v>1.1000000000000001</v>
      </c>
      <c r="C4" s="27">
        <f>$K$2*B4*$J$2</f>
        <v>0</v>
      </c>
      <c r="D4" s="5">
        <v>8</v>
      </c>
      <c r="E4" s="30"/>
      <c r="F4" s="24"/>
      <c r="G4" s="53"/>
    </row>
    <row r="5" spans="1:15">
      <c r="A5" s="81" t="s">
        <v>55</v>
      </c>
      <c r="B5" s="78">
        <v>1</v>
      </c>
      <c r="C5" s="27">
        <f>$K$2*B5*$J$2</f>
        <v>0</v>
      </c>
      <c r="D5" s="5">
        <v>6</v>
      </c>
      <c r="E5" s="30"/>
      <c r="F5" s="24"/>
      <c r="G5" s="53"/>
    </row>
    <row r="6" spans="1:15">
      <c r="A6" s="56" t="s">
        <v>54</v>
      </c>
      <c r="B6" s="78">
        <v>0.55000000000000004</v>
      </c>
      <c r="C6" s="27">
        <f>$K$2*B6*$J$2</f>
        <v>0</v>
      </c>
      <c r="D6" s="5">
        <v>6</v>
      </c>
      <c r="E6" s="30"/>
      <c r="F6" s="24"/>
      <c r="G6" s="53"/>
    </row>
    <row r="7" spans="1:15">
      <c r="A7" s="56" t="s">
        <v>53</v>
      </c>
      <c r="B7" s="78">
        <v>1</v>
      </c>
      <c r="C7" s="27">
        <f>K2</f>
        <v>0</v>
      </c>
      <c r="D7" s="5">
        <v>6</v>
      </c>
      <c r="E7" s="30">
        <f>K2</f>
        <v>0</v>
      </c>
      <c r="F7" s="24"/>
      <c r="G7" s="53"/>
    </row>
    <row r="8" spans="1:15">
      <c r="A8" s="81"/>
      <c r="B8" s="80"/>
      <c r="C8" s="30"/>
      <c r="D8" s="24"/>
      <c r="E8" s="30"/>
      <c r="F8" s="24"/>
    </row>
    <row r="9" spans="1:15">
      <c r="A9" s="81"/>
      <c r="B9" s="80"/>
      <c r="C9" s="30"/>
      <c r="D9" s="24"/>
      <c r="E9" s="79"/>
      <c r="F9" s="24"/>
    </row>
    <row r="10" spans="1:15">
      <c r="A10" s="56" t="s">
        <v>52</v>
      </c>
      <c r="B10" s="78">
        <f>AVERAGE(B3:B9)</f>
        <v>0.97</v>
      </c>
      <c r="C10" s="77">
        <f>AVERAGE(C3:C9)</f>
        <v>0</v>
      </c>
      <c r="D10" s="28">
        <f>AVERAGE(D3:D9)</f>
        <v>6.8</v>
      </c>
      <c r="E10" s="76">
        <f>AVERAGE(E3:E9)</f>
        <v>0</v>
      </c>
      <c r="F10" s="75" t="e">
        <f>AVERAGE(F3:F9)</f>
        <v>#DIV/0!</v>
      </c>
    </row>
    <row r="12" spans="1:15">
      <c r="A12" s="113"/>
      <c r="B12" s="74"/>
      <c r="C12" s="74"/>
      <c r="D12" s="74"/>
      <c r="E12" s="74"/>
      <c r="F12" s="74"/>
    </row>
    <row r="13" spans="1:15" ht="22.5" thickBot="1">
      <c r="A13" s="112" t="s">
        <v>74</v>
      </c>
      <c r="B13" s="94"/>
      <c r="C13" s="94"/>
      <c r="D13" s="73"/>
      <c r="E13" s="73"/>
      <c r="F13" s="119">
        <v>44150</v>
      </c>
      <c r="G13" s="72" t="s">
        <v>30</v>
      </c>
      <c r="H13" s="70" t="s">
        <v>29</v>
      </c>
      <c r="I13" s="71" t="s">
        <v>51</v>
      </c>
      <c r="J13" s="71" t="s">
        <v>50</v>
      </c>
      <c r="K13" s="70" t="s">
        <v>49</v>
      </c>
      <c r="L13" s="69" t="s">
        <v>48</v>
      </c>
      <c r="M13" s="68" t="s">
        <v>46</v>
      </c>
    </row>
    <row r="14" spans="1:15" ht="15.75" thickBot="1">
      <c r="A14" s="67" t="s">
        <v>47</v>
      </c>
      <c r="B14" s="63" t="s">
        <v>46</v>
      </c>
      <c r="C14" s="66" t="s">
        <v>45</v>
      </c>
      <c r="D14" s="63" t="s">
        <v>44</v>
      </c>
      <c r="E14" s="63" t="s">
        <v>43</v>
      </c>
      <c r="F14" s="63" t="s">
        <v>42</v>
      </c>
      <c r="G14" s="65">
        <f>G2</f>
        <v>0</v>
      </c>
      <c r="H14" s="62">
        <f>H2</f>
        <v>0</v>
      </c>
      <c r="I14" s="64">
        <f>I2</f>
        <v>0</v>
      </c>
      <c r="J14" s="63">
        <f>IF((1+(I14-O2)%*1.5)&lt;1,1,(1+(I14-O2)%*1.5))</f>
        <v>1</v>
      </c>
      <c r="K14" s="62">
        <f>K2</f>
        <v>0</v>
      </c>
      <c r="L14" s="61">
        <f>L2</f>
        <v>0</v>
      </c>
      <c r="M14" s="60">
        <v>1</v>
      </c>
    </row>
    <row r="15" spans="1:15">
      <c r="A15" s="56" t="s">
        <v>41</v>
      </c>
      <c r="B15" s="5">
        <v>1</v>
      </c>
      <c r="C15" s="59">
        <v>7.5</v>
      </c>
      <c r="D15" s="58" t="s">
        <v>78</v>
      </c>
      <c r="E15" s="5" t="s">
        <v>40</v>
      </c>
      <c r="F15" s="57"/>
    </row>
    <row r="16" spans="1:15">
      <c r="A16" s="56" t="s">
        <v>39</v>
      </c>
      <c r="B16" s="24"/>
      <c r="C16" s="24"/>
      <c r="D16" s="55" t="s">
        <v>38</v>
      </c>
      <c r="E16" s="24"/>
      <c r="F16" s="54"/>
      <c r="G16" s="53"/>
    </row>
    <row r="17" spans="1:13">
      <c r="F17" s="52"/>
      <c r="G17" s="53"/>
      <c r="H17"/>
      <c r="I17"/>
      <c r="J17"/>
      <c r="K17"/>
      <c r="L17"/>
      <c r="M17"/>
    </row>
    <row r="18" spans="1:13">
      <c r="F18" s="52"/>
      <c r="H18"/>
      <c r="I18"/>
      <c r="J18"/>
      <c r="K18"/>
      <c r="L18"/>
      <c r="M18"/>
    </row>
    <row r="19" spans="1:13">
      <c r="A19" t="s">
        <v>37</v>
      </c>
      <c r="F19" s="52"/>
      <c r="H19"/>
      <c r="I19"/>
      <c r="J19"/>
      <c r="K19"/>
      <c r="L19"/>
      <c r="M19"/>
    </row>
    <row r="20" spans="1:13">
      <c r="F20" s="52"/>
      <c r="H20"/>
      <c r="I20"/>
      <c r="J20"/>
      <c r="K20"/>
      <c r="L20"/>
      <c r="M20"/>
    </row>
    <row r="21" spans="1:13">
      <c r="A21" t="s">
        <v>36</v>
      </c>
      <c r="B21" s="50"/>
      <c r="C21" s="50"/>
      <c r="D21" s="51"/>
      <c r="E21" s="50"/>
      <c r="F21" s="49"/>
      <c r="H21"/>
      <c r="I21"/>
      <c r="J21"/>
      <c r="K21"/>
      <c r="L21"/>
      <c r="M21"/>
    </row>
    <row r="22" spans="1:13">
      <c r="A22" t="s">
        <v>35</v>
      </c>
    </row>
    <row r="23" spans="1:13">
      <c r="A23" t="s">
        <v>34</v>
      </c>
      <c r="H23"/>
      <c r="I23"/>
      <c r="J23"/>
      <c r="K23"/>
      <c r="L23"/>
    </row>
    <row r="24" spans="1:13">
      <c r="B24"/>
      <c r="C24"/>
      <c r="D24"/>
      <c r="E24"/>
      <c r="F24"/>
      <c r="G24"/>
      <c r="H24"/>
      <c r="I24"/>
      <c r="J24"/>
      <c r="K24"/>
      <c r="L24"/>
      <c r="M24"/>
    </row>
    <row r="25" spans="1:13" ht="15.75" customHeight="1">
      <c r="A25" t="s">
        <v>33</v>
      </c>
    </row>
    <row r="26" spans="1:13">
      <c r="A26" t="s">
        <v>32</v>
      </c>
      <c r="H26"/>
      <c r="I26"/>
      <c r="J26"/>
      <c r="K26"/>
      <c r="L26"/>
    </row>
    <row r="27" spans="1:13">
      <c r="A27" t="s">
        <v>31</v>
      </c>
      <c r="M27"/>
    </row>
    <row r="28" spans="1:13">
      <c r="B28"/>
      <c r="C28"/>
      <c r="D28"/>
      <c r="E28"/>
      <c r="F28"/>
      <c r="G28"/>
      <c r="H28"/>
      <c r="I28"/>
      <c r="J28"/>
    </row>
    <row r="31" spans="1:13">
      <c r="B31" s="50"/>
      <c r="C31" s="50"/>
      <c r="D31" s="51"/>
      <c r="E31" s="50"/>
      <c r="F31" s="49"/>
      <c r="H31"/>
      <c r="I31"/>
      <c r="J31"/>
      <c r="K31"/>
      <c r="L31"/>
    </row>
    <row r="33" spans="2:12" s="2" customFormat="1">
      <c r="H33"/>
      <c r="I33"/>
      <c r="J33"/>
      <c r="K33"/>
      <c r="L33"/>
    </row>
    <row r="34" spans="2:12" s="2" customFormat="1">
      <c r="B34"/>
      <c r="C34"/>
      <c r="D34"/>
      <c r="E34"/>
      <c r="F34"/>
      <c r="G34"/>
      <c r="H34"/>
      <c r="I34"/>
      <c r="J34"/>
      <c r="K34"/>
      <c r="L34"/>
    </row>
    <row r="36" spans="2:12" s="2" customFormat="1">
      <c r="H36"/>
      <c r="I36"/>
      <c r="J36"/>
      <c r="K36"/>
      <c r="L36"/>
    </row>
    <row r="38" spans="2:12" s="2" customFormat="1">
      <c r="B38"/>
      <c r="C38"/>
      <c r="D38"/>
      <c r="E38"/>
      <c r="F38"/>
      <c r="G38"/>
      <c r="H38"/>
      <c r="I38"/>
      <c r="J38"/>
    </row>
  </sheetData>
  <sheetProtection algorithmName="SHA-512" hashValue="fGgpG72CJ4FmEi5NhFPQr6NkuB+3Scw21TisM0RqDMBPtyxoC7jzM248jI/Zblzlfu7zi54421E1kxkoPJX+Vw==" saltValue="PUbJ6fgSoV5lDAVuVhvdnA==" spinCount="100000" sheet="1" objects="1" scenarios="1"/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3146D-FF68-7F43-95BB-296F3EBF5C8E}">
  <dimension ref="A1:O30"/>
  <sheetViews>
    <sheetView zoomScale="150" zoomScaleNormal="150" workbookViewId="0">
      <selection activeCell="H13" sqref="H13"/>
    </sheetView>
  </sheetViews>
  <sheetFormatPr baseColWidth="10" defaultColWidth="9.28515625" defaultRowHeight="15"/>
  <cols>
    <col min="1" max="1" width="22.28515625" customWidth="1"/>
    <col min="2" max="2" width="10.7109375" customWidth="1"/>
    <col min="3" max="3" width="12.7109375" customWidth="1"/>
    <col min="4" max="4" width="11.7109375" customWidth="1"/>
    <col min="5" max="5" width="10.7109375" customWidth="1"/>
    <col min="7" max="7" width="28.7109375" customWidth="1"/>
    <col min="8" max="8" width="17.7109375" customWidth="1"/>
    <col min="9" max="9" width="7.7109375" customWidth="1"/>
    <col min="10" max="10" width="17.7109375" customWidth="1"/>
    <col min="11" max="12" width="8.7109375" customWidth="1"/>
    <col min="14" max="14" width="11.42578125" customWidth="1"/>
    <col min="15" max="15" width="10.7109375" customWidth="1"/>
  </cols>
  <sheetData>
    <row r="1" spans="1:15" ht="27" customHeight="1" thickBot="1">
      <c r="A1" s="111" t="s">
        <v>72</v>
      </c>
      <c r="B1" s="48"/>
      <c r="C1" s="48"/>
      <c r="D1" s="106"/>
      <c r="E1" s="106"/>
      <c r="F1" s="118">
        <v>44150</v>
      </c>
      <c r="G1" s="45" t="s">
        <v>30</v>
      </c>
      <c r="H1" s="104" t="s">
        <v>29</v>
      </c>
      <c r="I1" s="45" t="s">
        <v>51</v>
      </c>
      <c r="J1" s="45" t="s">
        <v>50</v>
      </c>
      <c r="K1" s="110" t="s">
        <v>49</v>
      </c>
      <c r="L1" s="103" t="s">
        <v>48</v>
      </c>
      <c r="M1" s="102" t="s">
        <v>46</v>
      </c>
      <c r="O1" s="109" t="s">
        <v>60</v>
      </c>
    </row>
    <row r="2" spans="1:15" ht="15.75" thickBot="1">
      <c r="A2" s="42" t="s">
        <v>47</v>
      </c>
      <c r="B2" s="41" t="s">
        <v>46</v>
      </c>
      <c r="C2" s="41" t="s">
        <v>59</v>
      </c>
      <c r="D2" s="41" t="s">
        <v>44</v>
      </c>
      <c r="E2" s="41" t="s">
        <v>58</v>
      </c>
      <c r="F2" s="41" t="s">
        <v>42</v>
      </c>
      <c r="G2" s="91"/>
      <c r="H2" s="90"/>
      <c r="I2" s="89">
        <v>0</v>
      </c>
      <c r="J2" s="41">
        <f>IF((1-(I2-O2)%)&gt;1,1,(1-(I2-O2)%))</f>
        <v>1</v>
      </c>
      <c r="K2" s="89"/>
      <c r="L2" s="88"/>
      <c r="M2" s="108">
        <f>B10</f>
        <v>0.84000000000000019</v>
      </c>
      <c r="N2" s="86"/>
      <c r="O2" s="107">
        <v>35</v>
      </c>
    </row>
    <row r="3" spans="1:15">
      <c r="A3" s="8" t="s">
        <v>57</v>
      </c>
      <c r="B3" s="83">
        <v>1.05</v>
      </c>
      <c r="C3" s="82">
        <f>$K$2*B3*$J$2</f>
        <v>0</v>
      </c>
      <c r="D3" s="34">
        <v>6</v>
      </c>
      <c r="E3" s="36"/>
      <c r="F3" s="35"/>
      <c r="G3" s="2"/>
      <c r="H3" s="2"/>
      <c r="I3" s="2"/>
      <c r="J3" s="2"/>
      <c r="K3" s="2"/>
      <c r="L3" s="2"/>
      <c r="M3" s="2"/>
    </row>
    <row r="4" spans="1:15">
      <c r="A4" s="17" t="s">
        <v>56</v>
      </c>
      <c r="B4" s="78">
        <v>1.1000000000000001</v>
      </c>
      <c r="C4" s="27">
        <f>$K$2*B4*$J$2</f>
        <v>0</v>
      </c>
      <c r="D4" s="5">
        <v>6</v>
      </c>
      <c r="E4" s="30"/>
      <c r="F4" s="24"/>
      <c r="G4" s="53"/>
      <c r="H4" s="2"/>
      <c r="I4" s="2"/>
      <c r="J4" s="2"/>
      <c r="K4" s="2"/>
      <c r="L4" s="2"/>
      <c r="M4" s="2"/>
    </row>
    <row r="5" spans="1:15">
      <c r="A5" s="32" t="s">
        <v>55</v>
      </c>
      <c r="B5" s="78">
        <v>0.7</v>
      </c>
      <c r="C5" s="27">
        <f>$K$2*B5*$J$2</f>
        <v>0</v>
      </c>
      <c r="D5" s="5">
        <v>6</v>
      </c>
      <c r="E5" s="30"/>
      <c r="F5" s="24"/>
      <c r="G5" s="53"/>
      <c r="H5" s="2"/>
      <c r="I5" s="2"/>
      <c r="J5" s="2"/>
      <c r="K5" s="2"/>
      <c r="L5" s="2"/>
      <c r="M5" s="2"/>
    </row>
    <row r="6" spans="1:15">
      <c r="A6" s="17" t="s">
        <v>54</v>
      </c>
      <c r="B6" s="78">
        <v>0.35</v>
      </c>
      <c r="C6" s="27">
        <f>$K$2*B6*$J$2</f>
        <v>0</v>
      </c>
      <c r="D6" s="5">
        <v>6</v>
      </c>
      <c r="E6" s="30"/>
      <c r="F6" s="24"/>
      <c r="G6" s="53"/>
      <c r="H6" s="2"/>
      <c r="I6" s="2"/>
      <c r="J6" s="2"/>
      <c r="K6" s="2"/>
      <c r="L6" s="2"/>
      <c r="M6" s="2"/>
    </row>
    <row r="7" spans="1:15">
      <c r="A7" s="17" t="s">
        <v>53</v>
      </c>
      <c r="B7" s="78">
        <v>1</v>
      </c>
      <c r="C7" s="27">
        <f>K2</f>
        <v>0</v>
      </c>
      <c r="D7" s="5">
        <v>4</v>
      </c>
      <c r="E7" s="30">
        <f>K2</f>
        <v>0</v>
      </c>
      <c r="F7" s="24"/>
      <c r="G7" s="53"/>
      <c r="H7" s="2"/>
      <c r="I7" s="2"/>
      <c r="J7" s="2"/>
      <c r="K7" s="2"/>
      <c r="L7" s="2"/>
      <c r="M7" s="2"/>
    </row>
    <row r="8" spans="1:15">
      <c r="A8" s="32"/>
      <c r="B8" s="80"/>
      <c r="C8" s="30"/>
      <c r="D8" s="24"/>
      <c r="E8" s="30"/>
      <c r="F8" s="24"/>
      <c r="G8" s="2"/>
      <c r="H8" s="2"/>
      <c r="I8" s="2"/>
      <c r="J8" s="2"/>
      <c r="K8" s="2"/>
      <c r="L8" s="2"/>
      <c r="M8" s="2"/>
    </row>
    <row r="9" spans="1:15">
      <c r="A9" s="32"/>
      <c r="B9" s="80"/>
      <c r="C9" s="30"/>
      <c r="D9" s="24"/>
      <c r="E9" s="79"/>
      <c r="F9" s="24"/>
      <c r="G9" s="2"/>
      <c r="H9" s="2"/>
      <c r="I9" s="2"/>
      <c r="J9" s="2"/>
      <c r="K9" s="2"/>
      <c r="L9" s="2"/>
      <c r="M9" s="2"/>
    </row>
    <row r="10" spans="1:15">
      <c r="A10" s="17" t="s">
        <v>52</v>
      </c>
      <c r="B10" s="78">
        <f>AVERAGE(B3:B9)</f>
        <v>0.84000000000000019</v>
      </c>
      <c r="C10" s="77">
        <f>AVERAGE(C3:C9)</f>
        <v>0</v>
      </c>
      <c r="D10" s="28">
        <f>AVERAGE(D3:D9)</f>
        <v>5.6</v>
      </c>
      <c r="E10" s="76">
        <f>AVERAGE(E3:E9)</f>
        <v>0</v>
      </c>
      <c r="F10" s="75" t="e">
        <f>AVERAGE(F3:F9)</f>
        <v>#DIV/0!</v>
      </c>
      <c r="G10" s="2"/>
      <c r="H10" s="2"/>
      <c r="I10" s="2"/>
      <c r="J10" s="2"/>
      <c r="K10" s="2"/>
      <c r="L10" s="2"/>
      <c r="M10" s="2"/>
    </row>
    <row r="11" spans="1: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5">
      <c r="B12" s="2"/>
      <c r="C12" s="2"/>
      <c r="D12" s="74"/>
      <c r="E12" s="74"/>
      <c r="F12" s="74"/>
      <c r="G12" s="2"/>
      <c r="H12" s="2"/>
      <c r="I12" s="2"/>
      <c r="J12" s="2"/>
      <c r="K12" s="2"/>
      <c r="L12" s="2"/>
      <c r="M12" s="2"/>
    </row>
    <row r="13" spans="1:15" ht="27" customHeight="1" thickBot="1">
      <c r="A13" s="111" t="s">
        <v>73</v>
      </c>
      <c r="B13" s="48"/>
      <c r="C13" s="48"/>
      <c r="D13" s="106"/>
      <c r="E13" s="106"/>
      <c r="F13" s="118">
        <v>44150</v>
      </c>
      <c r="G13" s="105" t="s">
        <v>30</v>
      </c>
      <c r="H13" s="104" t="s">
        <v>29</v>
      </c>
      <c r="I13" s="45" t="s">
        <v>51</v>
      </c>
      <c r="J13" s="45" t="s">
        <v>50</v>
      </c>
      <c r="K13" s="104" t="s">
        <v>49</v>
      </c>
      <c r="L13" s="103" t="s">
        <v>48</v>
      </c>
      <c r="M13" s="102" t="s">
        <v>46</v>
      </c>
    </row>
    <row r="14" spans="1:15" ht="15.75" thickBot="1">
      <c r="A14" s="42" t="s">
        <v>47</v>
      </c>
      <c r="B14" s="41" t="s">
        <v>46</v>
      </c>
      <c r="C14" s="101" t="s">
        <v>45</v>
      </c>
      <c r="D14" s="41" t="s">
        <v>44</v>
      </c>
      <c r="E14" s="41" t="s">
        <v>43</v>
      </c>
      <c r="F14" s="41" t="s">
        <v>42</v>
      </c>
      <c r="G14" s="100">
        <f>G2</f>
        <v>0</v>
      </c>
      <c r="H14" s="98">
        <f>H2</f>
        <v>0</v>
      </c>
      <c r="I14" s="99">
        <f>I2</f>
        <v>0</v>
      </c>
      <c r="J14" s="41">
        <f>IF((1+(I14-O2)%*1.5)&lt;1,1,(1+(I14-O2)%*1.5))</f>
        <v>1</v>
      </c>
      <c r="K14" s="98">
        <f>K2</f>
        <v>0</v>
      </c>
      <c r="L14" s="97">
        <f>L2</f>
        <v>0</v>
      </c>
      <c r="M14" s="96">
        <v>1.0669999999999999</v>
      </c>
    </row>
    <row r="15" spans="1:15">
      <c r="A15" s="17" t="s">
        <v>41</v>
      </c>
      <c r="B15" s="5">
        <f>M14</f>
        <v>1.0669999999999999</v>
      </c>
      <c r="C15" s="59">
        <v>7.5</v>
      </c>
      <c r="D15" s="58" t="str">
        <f>(INT($M$14*C15*$J$14)&amp;" min ")&amp;(ROUND((($M$14*C15*$J$14)-INT($M$14*C15*$J$14))*60,0)&amp;" sek")</f>
        <v>8 min 0 sek</v>
      </c>
      <c r="E15" s="5" t="s">
        <v>40</v>
      </c>
      <c r="F15" s="57"/>
      <c r="G15" s="2"/>
      <c r="H15" s="2"/>
      <c r="I15" s="2"/>
      <c r="J15" s="2"/>
      <c r="K15" s="2"/>
      <c r="L15" s="2"/>
      <c r="M15" s="2"/>
    </row>
    <row r="16" spans="1:15">
      <c r="A16" s="17" t="s">
        <v>39</v>
      </c>
      <c r="B16" s="24"/>
      <c r="C16" s="24"/>
      <c r="D16" s="55" t="s">
        <v>38</v>
      </c>
      <c r="E16" s="24"/>
      <c r="F16" s="54"/>
      <c r="G16" s="53"/>
      <c r="H16" s="2"/>
      <c r="I16" s="2"/>
      <c r="J16" s="2"/>
      <c r="K16" s="2"/>
      <c r="L16" s="2"/>
      <c r="M16" s="2"/>
    </row>
    <row r="17" spans="1:13">
      <c r="B17" s="2"/>
      <c r="C17" s="2"/>
      <c r="D17" s="2"/>
      <c r="E17" s="2"/>
      <c r="F17" s="52"/>
      <c r="G17" s="53"/>
    </row>
    <row r="18" spans="1:13">
      <c r="A18" s="86" t="s">
        <v>63</v>
      </c>
      <c r="B18" s="95"/>
      <c r="C18" s="95"/>
      <c r="D18" s="95"/>
      <c r="E18" s="95"/>
      <c r="F18" s="52"/>
      <c r="G18" s="95"/>
    </row>
    <row r="19" spans="1:13">
      <c r="A19" t="s">
        <v>62</v>
      </c>
      <c r="B19" s="50"/>
      <c r="C19" s="50"/>
      <c r="D19" s="51"/>
      <c r="E19" s="50"/>
      <c r="F19" s="49"/>
      <c r="G19" s="2"/>
    </row>
    <row r="20" spans="1:13">
      <c r="A20" t="s">
        <v>35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3">
      <c r="A21" t="s">
        <v>34</v>
      </c>
      <c r="B21" s="2"/>
      <c r="C21" s="2"/>
      <c r="D21" s="2"/>
      <c r="E21" s="2"/>
      <c r="F21" s="2"/>
      <c r="G21" s="2"/>
    </row>
    <row r="22" spans="1:13">
      <c r="M22" s="2"/>
    </row>
    <row r="23" spans="1:13">
      <c r="A23" t="s">
        <v>61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t="s">
        <v>32</v>
      </c>
      <c r="B24" s="2"/>
      <c r="C24" s="2"/>
      <c r="D24" s="2"/>
      <c r="E24" s="2"/>
      <c r="F24" s="2"/>
      <c r="G24" s="2"/>
    </row>
    <row r="25" spans="1:13">
      <c r="A25" t="s">
        <v>31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K26" s="2"/>
      <c r="L26" s="2"/>
      <c r="M26" s="2"/>
    </row>
    <row r="28" spans="1:13">
      <c r="K28" s="2"/>
      <c r="L28" s="2"/>
      <c r="M28" s="2"/>
    </row>
    <row r="29" spans="1:1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sheetProtection algorithmName="SHA-512" hashValue="g+ivBdDuGqzh0daWPois+Ofi9eDbP+SoVAhLu9a5mZ/XNGqufVsRcvEAEKll6V83s1fhaNPa5g+oyd1rlgeg/A==" saltValue="HFDWWvU+wayXF1ka6gN7Zg==" spinCount="100000" sheet="1" objects="1" scenarios="1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D608E-CE83-AE46-ABF6-DD2DE311BA89}">
  <dimension ref="A1:O28"/>
  <sheetViews>
    <sheetView zoomScale="150" zoomScaleNormal="150" workbookViewId="0">
      <selection activeCell="E3" sqref="E3"/>
    </sheetView>
  </sheetViews>
  <sheetFormatPr baseColWidth="10" defaultColWidth="9.28515625" defaultRowHeight="15"/>
  <cols>
    <col min="1" max="1" width="19.42578125" customWidth="1"/>
    <col min="3" max="3" width="12.42578125" customWidth="1"/>
    <col min="4" max="6" width="11.7109375" customWidth="1"/>
    <col min="7" max="7" width="24.28515625" customWidth="1"/>
    <col min="8" max="8" width="16.7109375" customWidth="1"/>
    <col min="10" max="10" width="17.42578125" customWidth="1"/>
    <col min="15" max="15" width="10.42578125" customWidth="1"/>
  </cols>
  <sheetData>
    <row r="1" spans="1:15" ht="22.5" thickBot="1">
      <c r="A1" s="111" t="s">
        <v>77</v>
      </c>
      <c r="B1" s="48"/>
      <c r="C1" s="48"/>
      <c r="D1" s="106"/>
      <c r="E1" s="106"/>
      <c r="F1" s="118">
        <v>44150</v>
      </c>
      <c r="G1" s="45" t="s">
        <v>30</v>
      </c>
      <c r="H1" s="104" t="s">
        <v>29</v>
      </c>
      <c r="I1" s="45" t="s">
        <v>51</v>
      </c>
      <c r="J1" s="45" t="s">
        <v>50</v>
      </c>
      <c r="K1" s="110" t="s">
        <v>49</v>
      </c>
      <c r="L1" s="103" t="s">
        <v>48</v>
      </c>
      <c r="M1" s="102" t="s">
        <v>46</v>
      </c>
      <c r="O1" s="109" t="s">
        <v>60</v>
      </c>
    </row>
    <row r="2" spans="1:15" ht="15.75" thickBot="1">
      <c r="A2" s="42" t="s">
        <v>47</v>
      </c>
      <c r="B2" s="41" t="s">
        <v>46</v>
      </c>
      <c r="C2" s="41" t="s">
        <v>59</v>
      </c>
      <c r="D2" s="41" t="s">
        <v>44</v>
      </c>
      <c r="E2" s="41" t="s">
        <v>58</v>
      </c>
      <c r="F2" s="41" t="s">
        <v>42</v>
      </c>
      <c r="G2" s="91"/>
      <c r="H2" s="90"/>
      <c r="I2" s="89"/>
      <c r="J2" s="41">
        <f>IF((1-(I2-O2)%)&gt;1,1,(1-(I2-O2)%))</f>
        <v>1</v>
      </c>
      <c r="K2" s="89"/>
      <c r="L2" s="88"/>
      <c r="M2" s="108">
        <f>B10</f>
        <v>0.88000000000000012</v>
      </c>
      <c r="N2" s="86"/>
      <c r="O2" s="107">
        <v>45</v>
      </c>
    </row>
    <row r="3" spans="1:15">
      <c r="A3" s="8" t="s">
        <v>57</v>
      </c>
      <c r="B3" s="83">
        <v>1.1000000000000001</v>
      </c>
      <c r="C3" s="82">
        <f>$K$2*B3*$J$2</f>
        <v>0</v>
      </c>
      <c r="D3" s="34">
        <v>6</v>
      </c>
      <c r="E3" s="36"/>
      <c r="F3" s="35"/>
      <c r="G3" s="2"/>
      <c r="H3" s="2"/>
      <c r="I3" s="2"/>
      <c r="J3" s="2"/>
      <c r="K3" s="2"/>
      <c r="L3" s="2"/>
      <c r="M3" s="2"/>
    </row>
    <row r="4" spans="1:15">
      <c r="A4" s="17" t="s">
        <v>56</v>
      </c>
      <c r="B4" s="78">
        <v>1</v>
      </c>
      <c r="C4" s="27">
        <f>$K$2*B4*$J$2</f>
        <v>0</v>
      </c>
      <c r="D4" s="5">
        <v>6</v>
      </c>
      <c r="E4" s="30"/>
      <c r="F4" s="24"/>
      <c r="G4" s="53"/>
      <c r="H4" s="2"/>
      <c r="I4" s="2"/>
      <c r="J4" s="2"/>
      <c r="K4" s="2"/>
      <c r="L4" s="2"/>
      <c r="M4" s="2"/>
    </row>
    <row r="5" spans="1:15">
      <c r="A5" s="32" t="s">
        <v>55</v>
      </c>
      <c r="B5" s="78">
        <v>0.9</v>
      </c>
      <c r="C5" s="27">
        <f>$K$2*B5*$J$2</f>
        <v>0</v>
      </c>
      <c r="D5" s="5">
        <v>6</v>
      </c>
      <c r="E5" s="30"/>
      <c r="F5" s="24"/>
      <c r="G5" s="53"/>
      <c r="H5" s="2"/>
      <c r="I5" s="2"/>
      <c r="J5" s="2"/>
      <c r="K5" s="2"/>
      <c r="L5" s="2"/>
      <c r="M5" s="2"/>
    </row>
    <row r="6" spans="1:15">
      <c r="A6" s="17" t="s">
        <v>54</v>
      </c>
      <c r="B6" s="78">
        <v>0.4</v>
      </c>
      <c r="C6" s="27">
        <f>$K$2*B6*$J$2</f>
        <v>0</v>
      </c>
      <c r="D6" s="5">
        <v>6</v>
      </c>
      <c r="E6" s="30"/>
      <c r="F6" s="24"/>
      <c r="G6" s="53"/>
      <c r="H6" s="2"/>
      <c r="I6" s="2"/>
      <c r="J6" s="2"/>
      <c r="K6" s="2"/>
      <c r="L6" s="2"/>
      <c r="M6" s="2"/>
    </row>
    <row r="7" spans="1:15">
      <c r="A7" s="17" t="s">
        <v>65</v>
      </c>
      <c r="B7" s="78">
        <v>1</v>
      </c>
      <c r="C7" s="27">
        <f>K2</f>
        <v>0</v>
      </c>
      <c r="D7" s="5">
        <v>6</v>
      </c>
      <c r="E7" s="30"/>
      <c r="F7" s="24"/>
      <c r="G7" s="53"/>
      <c r="H7" s="2"/>
      <c r="I7" s="2"/>
      <c r="J7" s="2"/>
      <c r="K7" s="2"/>
      <c r="L7" s="2"/>
      <c r="M7" s="2"/>
    </row>
    <row r="8" spans="1:15">
      <c r="A8" s="32"/>
      <c r="B8" s="80"/>
      <c r="C8" s="30"/>
      <c r="D8" s="24"/>
      <c r="E8" s="30"/>
      <c r="F8" s="24"/>
      <c r="G8" s="2"/>
      <c r="H8" s="2"/>
      <c r="I8" s="2"/>
      <c r="J8" s="2"/>
      <c r="K8" s="2"/>
      <c r="L8" s="2"/>
      <c r="M8" s="2"/>
    </row>
    <row r="9" spans="1:15">
      <c r="A9" s="32"/>
      <c r="B9" s="80"/>
      <c r="C9" s="30"/>
      <c r="D9" s="24"/>
      <c r="E9" s="79"/>
      <c r="F9" s="24"/>
      <c r="G9" s="2"/>
      <c r="H9" s="2"/>
      <c r="I9" s="2"/>
      <c r="J9" s="2"/>
      <c r="K9" s="2"/>
      <c r="L9" s="2"/>
      <c r="M9" s="2"/>
    </row>
    <row r="10" spans="1:15">
      <c r="A10" s="17" t="s">
        <v>52</v>
      </c>
      <c r="B10" s="78">
        <f>AVERAGE(B3:B9)</f>
        <v>0.88000000000000012</v>
      </c>
      <c r="C10" s="77">
        <f>AVERAGE(C3:C9)</f>
        <v>0</v>
      </c>
      <c r="D10" s="28">
        <f>AVERAGE(D3:D9)</f>
        <v>6</v>
      </c>
      <c r="E10" s="76" t="e">
        <f>AVERAGE(E3:E9)</f>
        <v>#DIV/0!</v>
      </c>
      <c r="F10" s="75" t="e">
        <f>AVERAGE(F3:F9)</f>
        <v>#DIV/0!</v>
      </c>
      <c r="G10" s="2"/>
      <c r="H10" s="2"/>
      <c r="I10" s="2"/>
      <c r="J10" s="2"/>
      <c r="K10" s="2"/>
      <c r="L10" s="2"/>
      <c r="M10" s="2"/>
    </row>
    <row r="11" spans="1: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5">
      <c r="B12" s="2"/>
      <c r="C12" s="2"/>
      <c r="D12" s="74"/>
      <c r="E12" s="74"/>
      <c r="F12" s="74"/>
      <c r="G12" s="2"/>
      <c r="H12" s="2"/>
      <c r="I12" s="2"/>
      <c r="J12" s="2"/>
      <c r="K12" s="2"/>
      <c r="L12" s="2"/>
      <c r="M12" s="2"/>
    </row>
    <row r="13" spans="1:15" ht="22.5" thickBot="1">
      <c r="A13" s="111" t="s">
        <v>76</v>
      </c>
      <c r="B13" s="48"/>
      <c r="C13" s="48"/>
      <c r="D13" s="106"/>
      <c r="E13" s="106"/>
      <c r="F13" s="120">
        <v>44150</v>
      </c>
      <c r="G13" s="105" t="s">
        <v>30</v>
      </c>
      <c r="H13" s="104" t="s">
        <v>29</v>
      </c>
      <c r="I13" s="45" t="s">
        <v>51</v>
      </c>
      <c r="J13" s="45" t="s">
        <v>50</v>
      </c>
      <c r="K13" s="104" t="s">
        <v>49</v>
      </c>
      <c r="L13" s="103" t="s">
        <v>48</v>
      </c>
      <c r="M13" s="102" t="s">
        <v>46</v>
      </c>
    </row>
    <row r="14" spans="1:15" ht="15.75" thickBot="1">
      <c r="A14" s="42" t="s">
        <v>47</v>
      </c>
      <c r="B14" s="41" t="s">
        <v>46</v>
      </c>
      <c r="C14" s="101" t="s">
        <v>45</v>
      </c>
      <c r="D14" s="41" t="s">
        <v>44</v>
      </c>
      <c r="E14" s="41" t="s">
        <v>43</v>
      </c>
      <c r="F14" s="41" t="s">
        <v>42</v>
      </c>
      <c r="G14" s="100">
        <f>G2</f>
        <v>0</v>
      </c>
      <c r="H14" s="98">
        <f>H2</f>
        <v>0</v>
      </c>
      <c r="I14" s="99">
        <f>I2</f>
        <v>0</v>
      </c>
      <c r="J14" s="41">
        <f>IF((1+(I14-O2)%*1.5)&lt;1,1,(1+(I14-O2)%*1.5))</f>
        <v>1</v>
      </c>
      <c r="K14" s="98">
        <f>K2</f>
        <v>0</v>
      </c>
      <c r="L14" s="97">
        <f>L2</f>
        <v>0</v>
      </c>
      <c r="M14" s="96">
        <v>1.1339999999999999</v>
      </c>
    </row>
    <row r="15" spans="1:15">
      <c r="A15" s="17" t="s">
        <v>41</v>
      </c>
      <c r="B15" s="5">
        <f>M14</f>
        <v>1.1339999999999999</v>
      </c>
      <c r="C15" s="59">
        <v>7.5</v>
      </c>
      <c r="D15" s="58" t="str">
        <f>(INT($M$14*C15*$J$14)&amp;" min ")&amp;(ROUND((($M$14*C15*$J$14)-INT($M$14*C15*$J$14))*60,0)&amp;" sek")</f>
        <v>8 min 30 sek</v>
      </c>
      <c r="E15" s="5" t="s">
        <v>40</v>
      </c>
      <c r="F15" s="57"/>
      <c r="G15" s="2"/>
      <c r="H15" s="2"/>
      <c r="I15" s="2"/>
      <c r="J15" s="2"/>
      <c r="K15" s="2"/>
      <c r="L15" s="2"/>
      <c r="M15" s="2"/>
    </row>
    <row r="16" spans="1:15">
      <c r="A16" s="17" t="s">
        <v>39</v>
      </c>
      <c r="B16" s="24"/>
      <c r="C16" s="24"/>
      <c r="D16" s="55" t="s">
        <v>38</v>
      </c>
      <c r="E16" s="24"/>
      <c r="F16" s="54"/>
      <c r="G16" s="53"/>
      <c r="H16" s="2"/>
      <c r="I16" s="2"/>
      <c r="J16" s="2"/>
      <c r="K16" s="2"/>
      <c r="L16" s="2"/>
      <c r="M16" s="2"/>
    </row>
    <row r="17" spans="1:13">
      <c r="B17" s="2"/>
      <c r="C17" s="2"/>
      <c r="D17" s="2"/>
      <c r="E17" s="2"/>
      <c r="F17" s="52"/>
      <c r="G17" s="53"/>
    </row>
    <row r="18" spans="1:13">
      <c r="A18" s="86" t="s">
        <v>64</v>
      </c>
      <c r="B18" s="95"/>
      <c r="C18" s="95"/>
      <c r="D18" s="95"/>
      <c r="E18" s="95"/>
      <c r="F18" s="52"/>
      <c r="G18" s="95"/>
    </row>
    <row r="19" spans="1:13">
      <c r="A19" t="s">
        <v>62</v>
      </c>
      <c r="B19" s="50"/>
      <c r="C19" s="50"/>
      <c r="D19" s="51"/>
      <c r="E19" s="50"/>
      <c r="F19" s="49"/>
      <c r="G19" s="2"/>
    </row>
    <row r="20" spans="1:13">
      <c r="A20" t="s">
        <v>35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3">
      <c r="A21" t="s">
        <v>34</v>
      </c>
      <c r="B21" s="2"/>
      <c r="C21" s="2"/>
      <c r="D21" s="2"/>
      <c r="E21" s="2"/>
      <c r="F21" s="2"/>
      <c r="G21" s="2"/>
    </row>
    <row r="22" spans="1:13">
      <c r="M22" s="2"/>
    </row>
    <row r="23" spans="1:13">
      <c r="A23" t="s">
        <v>61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t="s">
        <v>32</v>
      </c>
      <c r="B24" s="2"/>
      <c r="C24" s="2"/>
      <c r="D24" s="2"/>
      <c r="E24" s="2"/>
      <c r="F24" s="2"/>
      <c r="G24" s="2"/>
    </row>
    <row r="25" spans="1:13">
      <c r="A25" t="s">
        <v>31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K26" s="2"/>
      <c r="L26" s="2"/>
      <c r="M26" s="2"/>
    </row>
    <row r="27" spans="1:13">
      <c r="B27" s="2"/>
      <c r="C27" s="2"/>
      <c r="D27" s="2"/>
      <c r="E27" s="2"/>
      <c r="F27" s="2"/>
      <c r="G27" s="2"/>
    </row>
    <row r="28" spans="1:1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</sheetData>
  <sheetProtection algorithmName="SHA-512" hashValue="B1J5BikIBmU4QU8I5jPuD61fFNK12v7bSKs+smLUyTsMJyQo5xGsnrNR2eyFxifH98ios58KycB2K+Y6AAcG/Q==" saltValue="yfxj85lzhcDhMw0rjZsKcQ==" spinCount="100000" sheet="1" objects="1" scenarios="1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BD5A7-8AD8-F247-A990-177B6575B775}">
  <dimension ref="A1:K26"/>
  <sheetViews>
    <sheetView zoomScale="190" zoomScaleNormal="190" workbookViewId="0">
      <selection activeCell="H28" sqref="H28"/>
    </sheetView>
  </sheetViews>
  <sheetFormatPr baseColWidth="10" defaultColWidth="11.42578125" defaultRowHeight="15"/>
  <cols>
    <col min="1" max="1" width="28.7109375" customWidth="1"/>
    <col min="2" max="3" width="7.7109375" customWidth="1"/>
    <col min="4" max="4" width="6.7109375" customWidth="1"/>
    <col min="5" max="5" width="5.42578125" customWidth="1"/>
    <col min="6" max="6" width="10.42578125" customWidth="1"/>
    <col min="7" max="7" width="18.7109375" customWidth="1"/>
    <col min="8" max="8" width="15.28515625" customWidth="1"/>
    <col min="9" max="9" width="8.7109375" customWidth="1"/>
  </cols>
  <sheetData>
    <row r="1" spans="1:11" ht="21.75" thickBot="1">
      <c r="A1" s="114" t="s">
        <v>71</v>
      </c>
      <c r="B1" s="48"/>
      <c r="C1" s="48"/>
      <c r="D1" s="47"/>
      <c r="E1" s="47"/>
      <c r="F1" s="46"/>
      <c r="G1" s="45" t="s">
        <v>69</v>
      </c>
      <c r="H1" s="44" t="s">
        <v>29</v>
      </c>
      <c r="I1" s="43" t="s">
        <v>28</v>
      </c>
    </row>
    <row r="2" spans="1:11" ht="15.75" thickBot="1">
      <c r="A2" s="42" t="s">
        <v>27</v>
      </c>
      <c r="B2" s="41" t="s">
        <v>26</v>
      </c>
      <c r="C2" s="41" t="s">
        <v>25</v>
      </c>
      <c r="D2" s="41" t="s">
        <v>66</v>
      </c>
      <c r="E2" s="41" t="s">
        <v>24</v>
      </c>
      <c r="F2" s="40" t="s">
        <v>67</v>
      </c>
      <c r="G2" s="39" t="s">
        <v>68</v>
      </c>
      <c r="H2" s="38"/>
      <c r="I2" s="37"/>
    </row>
    <row r="3" spans="1:11">
      <c r="A3" s="8" t="s">
        <v>23</v>
      </c>
      <c r="B3" s="25"/>
      <c r="C3" s="25"/>
      <c r="D3" s="34"/>
      <c r="E3" s="36"/>
      <c r="F3" s="35"/>
      <c r="G3" s="34"/>
      <c r="H3" s="10">
        <f t="shared" ref="H3:H17" si="0">C3-B3</f>
        <v>0</v>
      </c>
      <c r="I3" s="2"/>
      <c r="K3" s="33"/>
    </row>
    <row r="4" spans="1:11">
      <c r="A4" s="17" t="s">
        <v>22</v>
      </c>
      <c r="B4" s="25"/>
      <c r="C4" s="15"/>
      <c r="D4" s="5"/>
      <c r="E4" s="30"/>
      <c r="F4" s="24"/>
      <c r="G4" s="5"/>
      <c r="H4" s="10">
        <f t="shared" si="0"/>
        <v>0</v>
      </c>
    </row>
    <row r="5" spans="1:11">
      <c r="A5" s="32" t="s">
        <v>21</v>
      </c>
      <c r="B5" s="25"/>
      <c r="C5" s="15"/>
      <c r="D5" s="5"/>
      <c r="E5" s="30"/>
      <c r="F5" s="24"/>
      <c r="G5" s="5"/>
      <c r="H5" s="10">
        <f t="shared" si="0"/>
        <v>0</v>
      </c>
    </row>
    <row r="6" spans="1:11">
      <c r="A6" s="17" t="s">
        <v>20</v>
      </c>
      <c r="B6" s="25"/>
      <c r="C6" s="15"/>
      <c r="D6" s="5"/>
      <c r="E6" s="30"/>
      <c r="F6" s="24"/>
      <c r="G6" s="5"/>
      <c r="H6" s="10">
        <f t="shared" si="0"/>
        <v>0</v>
      </c>
      <c r="I6" s="2"/>
    </row>
    <row r="7" spans="1:11">
      <c r="A7" s="17" t="s">
        <v>19</v>
      </c>
      <c r="B7" s="25"/>
      <c r="C7" s="15"/>
      <c r="D7" s="5"/>
      <c r="E7" s="30"/>
      <c r="F7" s="24"/>
      <c r="G7" s="5"/>
      <c r="H7" s="10">
        <f t="shared" si="0"/>
        <v>0</v>
      </c>
      <c r="I7" s="2"/>
    </row>
    <row r="8" spans="1:11">
      <c r="A8" s="32" t="s">
        <v>18</v>
      </c>
      <c r="B8" s="25"/>
      <c r="C8" s="31"/>
      <c r="D8" s="24"/>
      <c r="E8" s="30"/>
      <c r="F8" s="24"/>
      <c r="G8" s="5"/>
      <c r="H8" s="10">
        <f t="shared" si="0"/>
        <v>0</v>
      </c>
    </row>
    <row r="9" spans="1:11">
      <c r="A9" s="32" t="s">
        <v>17</v>
      </c>
      <c r="B9" s="25"/>
      <c r="C9" s="31"/>
      <c r="D9" s="24"/>
      <c r="E9" s="30"/>
      <c r="F9" s="24"/>
      <c r="G9" s="5"/>
      <c r="H9" s="10">
        <f t="shared" si="0"/>
        <v>0</v>
      </c>
      <c r="I9" s="2"/>
    </row>
    <row r="10" spans="1:11">
      <c r="A10" s="17" t="s">
        <v>16</v>
      </c>
      <c r="B10" s="25"/>
      <c r="C10" s="29"/>
      <c r="D10" s="28"/>
      <c r="E10" s="27"/>
      <c r="F10" s="26"/>
      <c r="G10" s="5"/>
      <c r="H10" s="10">
        <f t="shared" si="0"/>
        <v>0</v>
      </c>
      <c r="I10" s="2"/>
    </row>
    <row r="11" spans="1:11">
      <c r="A11" s="17" t="s">
        <v>15</v>
      </c>
      <c r="B11" s="25"/>
      <c r="C11" s="15"/>
      <c r="D11" s="5"/>
      <c r="E11" s="5"/>
      <c r="F11" s="5"/>
      <c r="G11" s="5"/>
      <c r="H11" s="10">
        <f t="shared" si="0"/>
        <v>0</v>
      </c>
    </row>
    <row r="12" spans="1:11">
      <c r="A12" s="17" t="s">
        <v>14</v>
      </c>
      <c r="B12" s="15"/>
      <c r="C12" s="15"/>
      <c r="D12" s="5"/>
      <c r="E12" s="5"/>
      <c r="F12" s="24"/>
      <c r="G12" s="5"/>
      <c r="H12" s="10">
        <f t="shared" si="0"/>
        <v>0</v>
      </c>
    </row>
    <row r="13" spans="1:11">
      <c r="A13" s="17" t="s">
        <v>13</v>
      </c>
      <c r="B13" s="23"/>
      <c r="C13" s="23"/>
      <c r="D13" s="22"/>
      <c r="E13" s="21"/>
      <c r="F13" s="20"/>
      <c r="G13" s="19"/>
      <c r="H13" s="10">
        <f t="shared" si="0"/>
        <v>0</v>
      </c>
      <c r="K13" s="18"/>
    </row>
    <row r="14" spans="1:11">
      <c r="A14" s="17" t="s">
        <v>12</v>
      </c>
      <c r="B14" s="15"/>
      <c r="C14" s="15"/>
      <c r="D14" s="5"/>
      <c r="E14" s="5"/>
      <c r="F14" s="5"/>
      <c r="G14" s="5"/>
      <c r="H14" s="10">
        <f t="shared" si="0"/>
        <v>0</v>
      </c>
      <c r="I14" s="2"/>
    </row>
    <row r="15" spans="1:11">
      <c r="A15" s="17" t="s">
        <v>11</v>
      </c>
      <c r="B15" s="15"/>
      <c r="C15" s="15"/>
      <c r="D15" s="5"/>
      <c r="E15" s="5"/>
      <c r="F15" s="5"/>
      <c r="G15" s="5"/>
      <c r="H15" s="10">
        <f t="shared" si="0"/>
        <v>0</v>
      </c>
      <c r="I15" s="2"/>
    </row>
    <row r="16" spans="1:11">
      <c r="A16" s="17" t="s">
        <v>10</v>
      </c>
      <c r="B16" s="15"/>
      <c r="C16" s="15"/>
      <c r="D16" s="5"/>
      <c r="E16" s="5"/>
      <c r="F16" s="5"/>
      <c r="G16" s="5"/>
      <c r="H16" s="10">
        <f t="shared" si="0"/>
        <v>0</v>
      </c>
    </row>
    <row r="17" spans="1:9" ht="15.75" thickBot="1">
      <c r="A17" s="17" t="s">
        <v>9</v>
      </c>
      <c r="B17" s="16"/>
      <c r="C17" s="15"/>
      <c r="D17" s="7"/>
      <c r="E17" s="5"/>
      <c r="F17" s="5"/>
      <c r="G17" s="5"/>
      <c r="H17" s="10">
        <f t="shared" si="0"/>
        <v>0</v>
      </c>
      <c r="I17" s="2"/>
    </row>
    <row r="18" spans="1:9" ht="15.75" thickBot="1">
      <c r="A18" s="14" t="s">
        <v>8</v>
      </c>
      <c r="B18" s="13">
        <f>H18</f>
        <v>0</v>
      </c>
      <c r="C18" s="12"/>
      <c r="D18" s="11"/>
      <c r="E18" s="2"/>
      <c r="F18" s="2"/>
      <c r="G18" s="2"/>
      <c r="H18" s="10">
        <f>SUM(H3:H17)</f>
        <v>0</v>
      </c>
      <c r="I18" s="2"/>
    </row>
    <row r="19" spans="1:9" ht="15.75" thickBot="1">
      <c r="B19" s="2"/>
      <c r="C19" s="2"/>
      <c r="D19" s="115"/>
      <c r="E19" s="2"/>
      <c r="F19" s="115"/>
      <c r="G19" s="2"/>
      <c r="H19" s="10"/>
    </row>
    <row r="20" spans="1:9" ht="15.75" thickBot="1">
      <c r="A20" s="9" t="s">
        <v>7</v>
      </c>
      <c r="B20" s="2"/>
      <c r="C20" s="43" t="s">
        <v>6</v>
      </c>
      <c r="D20" s="117"/>
      <c r="E20" s="43" t="s">
        <v>5</v>
      </c>
      <c r="F20" s="117"/>
      <c r="G20" s="43" t="s">
        <v>4</v>
      </c>
      <c r="H20" s="2"/>
      <c r="I20" s="2"/>
    </row>
    <row r="21" spans="1:9">
      <c r="A21" s="8" t="s">
        <v>3</v>
      </c>
      <c r="B21" s="2"/>
      <c r="C21" s="116"/>
      <c r="D21" s="2"/>
      <c r="E21" s="116"/>
      <c r="F21" s="2"/>
      <c r="G21" s="34"/>
      <c r="H21" s="2"/>
      <c r="I21" s="2"/>
    </row>
    <row r="22" spans="1:9" ht="15.75" thickBot="1">
      <c r="A22" s="6" t="s">
        <v>2</v>
      </c>
      <c r="B22" s="2"/>
      <c r="C22" s="4"/>
      <c r="D22" s="2"/>
      <c r="E22" s="4"/>
      <c r="F22" s="2"/>
      <c r="G22" s="5"/>
      <c r="H22" s="2"/>
      <c r="I22" s="2"/>
    </row>
    <row r="23" spans="1:9" ht="15.75" thickBot="1">
      <c r="A23" s="3" t="s">
        <v>1</v>
      </c>
      <c r="B23" s="2"/>
      <c r="C23" s="4"/>
      <c r="D23" s="2"/>
      <c r="E23" s="4"/>
      <c r="F23" s="2"/>
      <c r="G23" s="4" t="s">
        <v>70</v>
      </c>
      <c r="H23" s="2"/>
      <c r="I23" s="2"/>
    </row>
    <row r="24" spans="1:9">
      <c r="B24" s="2"/>
      <c r="C24" s="2"/>
      <c r="D24" s="2"/>
      <c r="F24" s="2"/>
      <c r="G24" s="2"/>
    </row>
    <row r="25" spans="1:9" ht="15.75" thickBot="1">
      <c r="B25" s="2"/>
      <c r="C25" s="2"/>
      <c r="D25" s="2"/>
      <c r="E25" s="2"/>
      <c r="F25" s="2"/>
      <c r="G25" s="2"/>
      <c r="H25" s="2"/>
      <c r="I25" s="2"/>
    </row>
    <row r="26" spans="1:9" ht="15.75" thickBot="1">
      <c r="A26" s="3" t="s">
        <v>0</v>
      </c>
      <c r="B26" s="2"/>
      <c r="C26" s="1"/>
      <c r="D26" s="2"/>
      <c r="E26" s="1"/>
    </row>
  </sheetData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D7FFAEE76D334C8A089449D348D1CB" ma:contentTypeVersion="11" ma:contentTypeDescription="Opprett et nytt dokument." ma:contentTypeScope="" ma:versionID="b0d6d686cac39869c260bfdfc3592f40">
  <xsd:schema xmlns:xsd="http://www.w3.org/2001/XMLSchema" xmlns:xs="http://www.w3.org/2001/XMLSchema" xmlns:p="http://schemas.microsoft.com/office/2006/metadata/properties" xmlns:ns2="7ae78488-cb09-4274-b63c-115e85a00f07" xmlns:ns3="d3d5a3c4-b4d2-466f-a0e8-43ddf5da487c" targetNamespace="http://schemas.microsoft.com/office/2006/metadata/properties" ma:root="true" ma:fieldsID="4a1a7be35c033a28ebf484a5f5f29f6a" ns2:_="" ns3:_="">
    <xsd:import namespace="7ae78488-cb09-4274-b63c-115e85a00f07"/>
    <xsd:import namespace="d3d5a3c4-b4d2-466f-a0e8-43ddf5da48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78488-cb09-4274-b63c-115e85a00f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5a3c4-b4d2-466f-a0e8-43ddf5da487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FFAB0F-CD5E-4D1C-ABE3-E276DE85D725}">
  <ds:schemaRefs>
    <ds:schemaRef ds:uri="http://schemas.microsoft.com/office/2006/metadata/properties"/>
    <ds:schemaRef ds:uri="http://purl.org/dc/dcmitype/"/>
    <ds:schemaRef ds:uri="d3d5a3c4-b4d2-466f-a0e8-43ddf5da487c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7ae78488-cb09-4274-b63c-115e85a00f07"/>
  </ds:schemaRefs>
</ds:datastoreItem>
</file>

<file path=customXml/itemProps2.xml><?xml version="1.0" encoding="utf-8"?>
<ds:datastoreItem xmlns:ds="http://schemas.openxmlformats.org/officeDocument/2006/customXml" ds:itemID="{D722809D-01A2-48A1-93A9-4790131A30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F27AF2-C184-44DD-B51D-D4878945E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78488-cb09-4274-b63c-115e85a00f07"/>
    <ds:schemaRef ds:uri="d3d5a3c4-b4d2-466f-a0e8-43ddf5da48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Standard krav Del 1 </vt:lpstr>
      <vt:lpstr>Differensierte krav Del 1</vt:lpstr>
      <vt:lpstr>Utr.leder diff. krav Del 1</vt:lpstr>
      <vt:lpstr>Evalueringsskjema Del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Gotvassli, Kjetil</cp:lastModifiedBy>
  <dcterms:created xsi:type="dcterms:W3CDTF">2020-11-07T12:35:03Z</dcterms:created>
  <dcterms:modified xsi:type="dcterms:W3CDTF">2021-10-14T12:56:51Z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0x010100D4D7FFAEE76D334C8A089449D348D1CB</vt:lpwstr>
  </property>
</Properties>
</file>